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/>
  <mc:AlternateContent xmlns:mc="http://schemas.openxmlformats.org/markup-compatibility/2006">
    <mc:Choice Requires="x15">
      <x15ac:absPath xmlns:x15ac="http://schemas.microsoft.com/office/spreadsheetml/2010/11/ac" url="/Users/claudia/Library/Mobile Documents/com~apple~CloudDocs/Claudia/publications/2025_Voigt_et_al_atm_water_vapor_precipitation/supplement/supplement/"/>
    </mc:Choice>
  </mc:AlternateContent>
  <xr:revisionPtr revIDLastSave="0" documentId="13_ncr:1_{C9CF3AD1-4974-E94C-BCF2-BDAA9CD4D161}" xr6:coauthVersionLast="47" xr6:coauthVersionMax="47" xr10:uidLastSave="{00000000-0000-0000-0000-000000000000}"/>
  <bookViews>
    <workbookView xWindow="8820" yWindow="4480" windowWidth="19180" windowHeight="14820" tabRatio="640" xr2:uid="{00000000-000D-0000-FFFF-FFFF00000000}"/>
  </bookViews>
  <sheets>
    <sheet name="Table S1 - Precipitation" sheetId="2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6" i="27" l="1"/>
  <c r="Y6" i="27" s="1"/>
  <c r="U6" i="27"/>
  <c r="T6" i="27" s="1"/>
  <c r="W6" i="27" s="1"/>
  <c r="AB6" i="27" s="1"/>
  <c r="AD6" i="27" l="1"/>
  <c r="X6" i="27"/>
  <c r="AC6" i="27" s="1"/>
  <c r="V60" i="27"/>
  <c r="Y60" i="27" s="1"/>
  <c r="U60" i="27"/>
  <c r="X60" i="27" s="1"/>
  <c r="AC60" i="27" s="1"/>
  <c r="X59" i="27"/>
  <c r="AC59" i="27" s="1"/>
  <c r="V59" i="27"/>
  <c r="Y59" i="27" s="1"/>
  <c r="U59" i="27"/>
  <c r="T59" i="27"/>
  <c r="W59" i="27" s="1"/>
  <c r="AB59" i="27" s="1"/>
  <c r="V58" i="27"/>
  <c r="Y58" i="27" s="1"/>
  <c r="AA58" i="27" s="1"/>
  <c r="AF58" i="27" s="1"/>
  <c r="U58" i="27"/>
  <c r="X58" i="27" s="1"/>
  <c r="AC58" i="27" s="1"/>
  <c r="V57" i="27"/>
  <c r="Y57" i="27" s="1"/>
  <c r="AD57" i="27" s="1"/>
  <c r="U57" i="27"/>
  <c r="T57" i="27" s="1"/>
  <c r="W57" i="27" s="1"/>
  <c r="AB57" i="27" s="1"/>
  <c r="V56" i="27"/>
  <c r="Y56" i="27" s="1"/>
  <c r="U56" i="27"/>
  <c r="T56" i="27" s="1"/>
  <c r="W56" i="27" s="1"/>
  <c r="V55" i="27"/>
  <c r="Y55" i="27" s="1"/>
  <c r="U55" i="27"/>
  <c r="X55" i="27" s="1"/>
  <c r="AC55" i="27" s="1"/>
  <c r="V54" i="27"/>
  <c r="Y54" i="27" s="1"/>
  <c r="AD54" i="27" s="1"/>
  <c r="U54" i="27"/>
  <c r="X54" i="27" s="1"/>
  <c r="AC54" i="27" s="1"/>
  <c r="T54" i="27"/>
  <c r="W54" i="27" s="1"/>
  <c r="AB54" i="27" s="1"/>
  <c r="V53" i="27"/>
  <c r="Y53" i="27" s="1"/>
  <c r="AD53" i="27" s="1"/>
  <c r="U53" i="27"/>
  <c r="X53" i="27" s="1"/>
  <c r="AC53" i="27" s="1"/>
  <c r="V52" i="27"/>
  <c r="Y52" i="27" s="1"/>
  <c r="AD52" i="27" s="1"/>
  <c r="U52" i="27"/>
  <c r="X52" i="27" s="1"/>
  <c r="AC52" i="27" s="1"/>
  <c r="V51" i="27"/>
  <c r="Y51" i="27" s="1"/>
  <c r="U51" i="27"/>
  <c r="X51" i="27" s="1"/>
  <c r="V50" i="27"/>
  <c r="Y50" i="27" s="1"/>
  <c r="U50" i="27"/>
  <c r="X50" i="27" s="1"/>
  <c r="AC50" i="27" s="1"/>
  <c r="V49" i="27"/>
  <c r="Y49" i="27" s="1"/>
  <c r="AD49" i="27" s="1"/>
  <c r="U49" i="27"/>
  <c r="V48" i="27"/>
  <c r="Y48" i="27" s="1"/>
  <c r="AD48" i="27" s="1"/>
  <c r="U48" i="27"/>
  <c r="T48" i="27" s="1"/>
  <c r="W48" i="27" s="1"/>
  <c r="V47" i="27"/>
  <c r="Y47" i="27" s="1"/>
  <c r="U47" i="27"/>
  <c r="T47" i="27" s="1"/>
  <c r="W47" i="27" s="1"/>
  <c r="V46" i="27"/>
  <c r="Y46" i="27" s="1"/>
  <c r="AD46" i="27" s="1"/>
  <c r="U46" i="27"/>
  <c r="X46" i="27" s="1"/>
  <c r="AC46" i="27" s="1"/>
  <c r="T46" i="27"/>
  <c r="W46" i="27" s="1"/>
  <c r="AB46" i="27" s="1"/>
  <c r="V45" i="27"/>
  <c r="Y45" i="27" s="1"/>
  <c r="U45" i="27"/>
  <c r="X45" i="27" s="1"/>
  <c r="AC45" i="27" s="1"/>
  <c r="V44" i="27"/>
  <c r="Y44" i="27" s="1"/>
  <c r="U44" i="27"/>
  <c r="X44" i="27" s="1"/>
  <c r="AC44" i="27" s="1"/>
  <c r="T44" i="27"/>
  <c r="W44" i="27" s="1"/>
  <c r="V43" i="27"/>
  <c r="Y43" i="27" s="1"/>
  <c r="AD43" i="27" s="1"/>
  <c r="U43" i="27"/>
  <c r="X43" i="27" s="1"/>
  <c r="AC43" i="27" s="1"/>
  <c r="T43" i="27"/>
  <c r="W43" i="27" s="1"/>
  <c r="Z43" i="27" s="1"/>
  <c r="AE43" i="27" s="1"/>
  <c r="V42" i="27"/>
  <c r="Y42" i="27" s="1"/>
  <c r="U42" i="27"/>
  <c r="X42" i="27" s="1"/>
  <c r="AC42" i="27" s="1"/>
  <c r="V41" i="27"/>
  <c r="Y41" i="27" s="1"/>
  <c r="AD41" i="27" s="1"/>
  <c r="U41" i="27"/>
  <c r="V40" i="27"/>
  <c r="Y40" i="27" s="1"/>
  <c r="U40" i="27"/>
  <c r="V39" i="27"/>
  <c r="Y39" i="27" s="1"/>
  <c r="U39" i="27"/>
  <c r="V38" i="27"/>
  <c r="Y38" i="27" s="1"/>
  <c r="AD38" i="27" s="1"/>
  <c r="U38" i="27"/>
  <c r="T38" i="27" s="1"/>
  <c r="W38" i="27" s="1"/>
  <c r="V37" i="27"/>
  <c r="Y37" i="27" s="1"/>
  <c r="U37" i="27"/>
  <c r="T37" i="27" s="1"/>
  <c r="W37" i="27" s="1"/>
  <c r="V36" i="27"/>
  <c r="Y36" i="27" s="1"/>
  <c r="AD36" i="27" s="1"/>
  <c r="U36" i="27"/>
  <c r="X36" i="27" s="1"/>
  <c r="AC36" i="27" s="1"/>
  <c r="V35" i="27"/>
  <c r="Y35" i="27" s="1"/>
  <c r="U35" i="27"/>
  <c r="X35" i="27" s="1"/>
  <c r="V34" i="27"/>
  <c r="Y34" i="27" s="1"/>
  <c r="AD34" i="27" s="1"/>
  <c r="U34" i="27"/>
  <c r="X34" i="27" s="1"/>
  <c r="AC34" i="27" s="1"/>
  <c r="T34" i="27"/>
  <c r="W34" i="27" s="1"/>
  <c r="V33" i="27"/>
  <c r="Y33" i="27" s="1"/>
  <c r="U33" i="27"/>
  <c r="X33" i="27" s="1"/>
  <c r="AC33" i="27" s="1"/>
  <c r="V32" i="27"/>
  <c r="Y32" i="27" s="1"/>
  <c r="U32" i="27"/>
  <c r="X32" i="27" s="1"/>
  <c r="AC32" i="27" s="1"/>
  <c r="V31" i="27"/>
  <c r="Y31" i="27" s="1"/>
  <c r="U31" i="27"/>
  <c r="X31" i="27" s="1"/>
  <c r="AC31" i="27" s="1"/>
  <c r="T31" i="27"/>
  <c r="W31" i="27" s="1"/>
  <c r="AB31" i="27" s="1"/>
  <c r="V30" i="27"/>
  <c r="Y30" i="27" s="1"/>
  <c r="AD30" i="27" s="1"/>
  <c r="U30" i="27"/>
  <c r="T30" i="27" s="1"/>
  <c r="W30" i="27" s="1"/>
  <c r="V29" i="27"/>
  <c r="Y29" i="27" s="1"/>
  <c r="AD29" i="27" s="1"/>
  <c r="U29" i="27"/>
  <c r="X29" i="27" s="1"/>
  <c r="AC29" i="27" s="1"/>
  <c r="V28" i="27"/>
  <c r="Y28" i="27" s="1"/>
  <c r="U28" i="27"/>
  <c r="T28" i="27" s="1"/>
  <c r="W28" i="27" s="1"/>
  <c r="AB28" i="27" s="1"/>
  <c r="V27" i="27"/>
  <c r="Y27" i="27" s="1"/>
  <c r="U27" i="27"/>
  <c r="X27" i="27" s="1"/>
  <c r="AC27" i="27" s="1"/>
  <c r="T27" i="27"/>
  <c r="W27" i="27" s="1"/>
  <c r="Z27" i="27" s="1"/>
  <c r="AE27" i="27" s="1"/>
  <c r="Y26" i="27"/>
  <c r="AD26" i="27" s="1"/>
  <c r="V26" i="27"/>
  <c r="U26" i="27"/>
  <c r="X26" i="27" s="1"/>
  <c r="AC26" i="27" s="1"/>
  <c r="T26" i="27"/>
  <c r="W26" i="27" s="1"/>
  <c r="V25" i="27"/>
  <c r="Y25" i="27" s="1"/>
  <c r="U25" i="27"/>
  <c r="X25" i="27" s="1"/>
  <c r="AC25" i="27" s="1"/>
  <c r="T25" i="27"/>
  <c r="W25" i="27" s="1"/>
  <c r="AC24" i="27"/>
  <c r="V24" i="27"/>
  <c r="Y24" i="27" s="1"/>
  <c r="U24" i="27"/>
  <c r="X24" i="27" s="1"/>
  <c r="V23" i="27"/>
  <c r="Y23" i="27" s="1"/>
  <c r="U23" i="27"/>
  <c r="X23" i="27" s="1"/>
  <c r="AC23" i="27" s="1"/>
  <c r="T23" i="27"/>
  <c r="W23" i="27" s="1"/>
  <c r="AB23" i="27" s="1"/>
  <c r="V22" i="27"/>
  <c r="Y22" i="27" s="1"/>
  <c r="U22" i="27"/>
  <c r="X22" i="27" s="1"/>
  <c r="V21" i="27"/>
  <c r="Y21" i="27" s="1"/>
  <c r="U21" i="27"/>
  <c r="T21" i="27" s="1"/>
  <c r="W21" i="27" s="1"/>
  <c r="V20" i="27"/>
  <c r="Y20" i="27" s="1"/>
  <c r="AD20" i="27" s="1"/>
  <c r="U20" i="27"/>
  <c r="T20" i="27" s="1"/>
  <c r="W20" i="27" s="1"/>
  <c r="V19" i="27"/>
  <c r="Y19" i="27" s="1"/>
  <c r="AD19" i="27" s="1"/>
  <c r="U19" i="27"/>
  <c r="X19" i="27" s="1"/>
  <c r="AC19" i="27" s="1"/>
  <c r="V18" i="27"/>
  <c r="Y18" i="27" s="1"/>
  <c r="U18" i="27"/>
  <c r="T18" i="27" s="1"/>
  <c r="W18" i="27" s="1"/>
  <c r="V17" i="27"/>
  <c r="Y17" i="27" s="1"/>
  <c r="U17" i="27"/>
  <c r="X17" i="27" s="1"/>
  <c r="AC17" i="27" s="1"/>
  <c r="V16" i="27"/>
  <c r="Y16" i="27" s="1"/>
  <c r="AD16" i="27" s="1"/>
  <c r="U16" i="27"/>
  <c r="X16" i="27" s="1"/>
  <c r="AC16" i="27" s="1"/>
  <c r="V15" i="27"/>
  <c r="Y15" i="27" s="1"/>
  <c r="AD15" i="27" s="1"/>
  <c r="U15" i="27"/>
  <c r="X15" i="27" s="1"/>
  <c r="AC15" i="27" s="1"/>
  <c r="T15" i="27"/>
  <c r="W15" i="27" s="1"/>
  <c r="V14" i="27"/>
  <c r="Y14" i="27" s="1"/>
  <c r="U14" i="27"/>
  <c r="X14" i="27" s="1"/>
  <c r="AC14" i="27" s="1"/>
  <c r="V13" i="27"/>
  <c r="Y13" i="27" s="1"/>
  <c r="U13" i="27"/>
  <c r="X13" i="27" s="1"/>
  <c r="V12" i="27"/>
  <c r="Y12" i="27" s="1"/>
  <c r="U12" i="27"/>
  <c r="X12" i="27" s="1"/>
  <c r="AC12" i="27" s="1"/>
  <c r="V11" i="27"/>
  <c r="Y11" i="27" s="1"/>
  <c r="AD11" i="27" s="1"/>
  <c r="U11" i="27"/>
  <c r="T11" i="27" s="1"/>
  <c r="W11" i="27" s="1"/>
  <c r="V10" i="27"/>
  <c r="Y10" i="27" s="1"/>
  <c r="AD10" i="27" s="1"/>
  <c r="U10" i="27"/>
  <c r="T10" i="27" s="1"/>
  <c r="W10" i="27" s="1"/>
  <c r="V9" i="27"/>
  <c r="Y9" i="27" s="1"/>
  <c r="U9" i="27"/>
  <c r="T9" i="27" s="1"/>
  <c r="W9" i="27" s="1"/>
  <c r="V8" i="27"/>
  <c r="Y8" i="27" s="1"/>
  <c r="U8" i="27"/>
  <c r="T8" i="27" s="1"/>
  <c r="W8" i="27" s="1"/>
  <c r="V7" i="27"/>
  <c r="Y7" i="27" s="1"/>
  <c r="U7" i="27"/>
  <c r="T7" i="27" s="1"/>
  <c r="W7" i="27" s="1"/>
  <c r="Z6" i="27" l="1"/>
  <c r="AE6" i="27" s="1"/>
  <c r="AA6" i="27"/>
  <c r="AF6" i="27" s="1"/>
  <c r="T52" i="27"/>
  <c r="W52" i="27" s="1"/>
  <c r="Z52" i="27" s="1"/>
  <c r="AE52" i="27" s="1"/>
  <c r="AA55" i="27"/>
  <c r="AF55" i="27" s="1"/>
  <c r="T14" i="27"/>
  <c r="W14" i="27" s="1"/>
  <c r="Z14" i="27" s="1"/>
  <c r="AE14" i="27" s="1"/>
  <c r="T33" i="27"/>
  <c r="W33" i="27" s="1"/>
  <c r="T50" i="27"/>
  <c r="W50" i="27" s="1"/>
  <c r="AB50" i="27" s="1"/>
  <c r="T53" i="27"/>
  <c r="W53" i="27" s="1"/>
  <c r="AB53" i="27" s="1"/>
  <c r="T19" i="27"/>
  <c r="W19" i="27" s="1"/>
  <c r="Z19" i="27" s="1"/>
  <c r="AE19" i="27" s="1"/>
  <c r="T42" i="27"/>
  <c r="W42" i="27" s="1"/>
  <c r="AB42" i="27" s="1"/>
  <c r="AA22" i="27"/>
  <c r="T22" i="27"/>
  <c r="W22" i="27" s="1"/>
  <c r="T45" i="27"/>
  <c r="W45" i="27" s="1"/>
  <c r="AB45" i="27" s="1"/>
  <c r="T51" i="27"/>
  <c r="W51" i="27" s="1"/>
  <c r="Z51" i="27" s="1"/>
  <c r="X11" i="27"/>
  <c r="AC11" i="27" s="1"/>
  <c r="T12" i="27"/>
  <c r="W12" i="27" s="1"/>
  <c r="AB12" i="27" s="1"/>
  <c r="AA51" i="27"/>
  <c r="X8" i="27"/>
  <c r="Z8" i="27" s="1"/>
  <c r="X28" i="27"/>
  <c r="AC28" i="27" s="1"/>
  <c r="AB38" i="27"/>
  <c r="AB10" i="27"/>
  <c r="AD45" i="27"/>
  <c r="AA45" i="27"/>
  <c r="AF45" i="27" s="1"/>
  <c r="Z34" i="27"/>
  <c r="AE34" i="27" s="1"/>
  <c r="AB34" i="27"/>
  <c r="AA14" i="27"/>
  <c r="AF14" i="27" s="1"/>
  <c r="AD14" i="27"/>
  <c r="AA60" i="27"/>
  <c r="AF60" i="27" s="1"/>
  <c r="AD60" i="27"/>
  <c r="X21" i="27"/>
  <c r="Z21" i="27" s="1"/>
  <c r="X38" i="27"/>
  <c r="AC38" i="27" s="1"/>
  <c r="X48" i="27"/>
  <c r="AC48" i="27" s="1"/>
  <c r="AD55" i="27"/>
  <c r="X57" i="27"/>
  <c r="AC57" i="27" s="1"/>
  <c r="Z59" i="27"/>
  <c r="AE59" i="27" s="1"/>
  <c r="AA13" i="27"/>
  <c r="X10" i="27"/>
  <c r="AC10" i="27" s="1"/>
  <c r="AA27" i="27"/>
  <c r="AF27" i="27" s="1"/>
  <c r="T35" i="27"/>
  <c r="W35" i="27" s="1"/>
  <c r="Z35" i="27" s="1"/>
  <c r="AA38" i="27"/>
  <c r="AF38" i="27" s="1"/>
  <c r="T60" i="27"/>
  <c r="W60" i="27" s="1"/>
  <c r="Z60" i="27" s="1"/>
  <c r="AE60" i="27" s="1"/>
  <c r="T32" i="27"/>
  <c r="W32" i="27" s="1"/>
  <c r="Z32" i="27" s="1"/>
  <c r="AE32" i="27" s="1"/>
  <c r="AA35" i="27"/>
  <c r="X56" i="27"/>
  <c r="AC56" i="27" s="1"/>
  <c r="Z22" i="27"/>
  <c r="AD27" i="27"/>
  <c r="T55" i="27"/>
  <c r="W55" i="27" s="1"/>
  <c r="Z55" i="27" s="1"/>
  <c r="AE55" i="27" s="1"/>
  <c r="X7" i="27"/>
  <c r="Z7" i="27" s="1"/>
  <c r="AB14" i="27"/>
  <c r="T16" i="27"/>
  <c r="W16" i="27" s="1"/>
  <c r="AB16" i="27" s="1"/>
  <c r="T36" i="27"/>
  <c r="W36" i="27" s="1"/>
  <c r="AB36" i="27" s="1"/>
  <c r="AA44" i="27"/>
  <c r="AF44" i="27" s="1"/>
  <c r="Z33" i="27"/>
  <c r="AE33" i="27" s="1"/>
  <c r="AB33" i="27"/>
  <c r="Z15" i="27"/>
  <c r="AE15" i="27" s="1"/>
  <c r="AB15" i="27"/>
  <c r="AD31" i="27"/>
  <c r="AA31" i="27"/>
  <c r="AF31" i="27" s="1"/>
  <c r="AB56" i="27"/>
  <c r="Z56" i="27"/>
  <c r="AE56" i="27" s="1"/>
  <c r="AD23" i="27"/>
  <c r="AA23" i="27"/>
  <c r="AF23" i="27" s="1"/>
  <c r="AB37" i="27"/>
  <c r="AB47" i="27"/>
  <c r="AA33" i="27"/>
  <c r="AF33" i="27" s="1"/>
  <c r="AD33" i="27"/>
  <c r="AA25" i="27"/>
  <c r="AF25" i="27" s="1"/>
  <c r="AD25" i="27"/>
  <c r="AB9" i="27"/>
  <c r="AB20" i="27"/>
  <c r="Z26" i="27"/>
  <c r="AE26" i="27" s="1"/>
  <c r="AB26" i="27"/>
  <c r="Z44" i="27"/>
  <c r="AE44" i="27" s="1"/>
  <c r="AB44" i="27"/>
  <c r="Z25" i="27"/>
  <c r="AE25" i="27" s="1"/>
  <c r="AB25" i="27"/>
  <c r="AD12" i="27"/>
  <c r="AA12" i="27"/>
  <c r="AF12" i="27" s="1"/>
  <c r="AB18" i="27"/>
  <c r="AB30" i="27"/>
  <c r="AA32" i="27"/>
  <c r="AF32" i="27" s="1"/>
  <c r="AD32" i="27"/>
  <c r="AA42" i="27"/>
  <c r="AF42" i="27" s="1"/>
  <c r="AD42" i="27"/>
  <c r="AA24" i="27"/>
  <c r="AF24" i="27" s="1"/>
  <c r="AD24" i="27"/>
  <c r="AA50" i="27"/>
  <c r="AF50" i="27" s="1"/>
  <c r="AD50" i="27"/>
  <c r="AD9" i="27"/>
  <c r="AB11" i="27"/>
  <c r="T13" i="27"/>
  <c r="W13" i="27" s="1"/>
  <c r="Z13" i="27" s="1"/>
  <c r="T17" i="27"/>
  <c r="W17" i="27" s="1"/>
  <c r="T29" i="27"/>
  <c r="W29" i="27" s="1"/>
  <c r="AD37" i="27"/>
  <c r="X40" i="27"/>
  <c r="AA40" i="27" s="1"/>
  <c r="T40" i="27"/>
  <c r="W40" i="27" s="1"/>
  <c r="AB43" i="27"/>
  <c r="AD44" i="27"/>
  <c r="Z45" i="27"/>
  <c r="AE45" i="27" s="1"/>
  <c r="AB48" i="27"/>
  <c r="Z53" i="27"/>
  <c r="AE53" i="27" s="1"/>
  <c r="AA59" i="27"/>
  <c r="AF59" i="27" s="1"/>
  <c r="AD59" i="27"/>
  <c r="X49" i="27"/>
  <c r="AC49" i="27" s="1"/>
  <c r="T49" i="27"/>
  <c r="W49" i="27" s="1"/>
  <c r="AA52" i="27"/>
  <c r="AF52" i="27" s="1"/>
  <c r="Z54" i="27"/>
  <c r="AE54" i="27" s="1"/>
  <c r="T24" i="27"/>
  <c r="W24" i="27" s="1"/>
  <c r="AA26" i="27"/>
  <c r="AF26" i="27" s="1"/>
  <c r="AB27" i="27"/>
  <c r="AA28" i="27"/>
  <c r="AF28" i="27" s="1"/>
  <c r="AD28" i="27"/>
  <c r="AA34" i="27"/>
  <c r="AF34" i="27" s="1"/>
  <c r="AA54" i="27"/>
  <c r="AF54" i="27" s="1"/>
  <c r="AD58" i="27"/>
  <c r="AB60" i="27"/>
  <c r="X18" i="27"/>
  <c r="AC18" i="27" s="1"/>
  <c r="Z28" i="27"/>
  <c r="AE28" i="27" s="1"/>
  <c r="X30" i="27"/>
  <c r="AC30" i="27" s="1"/>
  <c r="X39" i="27"/>
  <c r="AA39" i="27" s="1"/>
  <c r="T39" i="27"/>
  <c r="W39" i="27" s="1"/>
  <c r="X41" i="27"/>
  <c r="AC41" i="27" s="1"/>
  <c r="T41" i="27"/>
  <c r="W41" i="27" s="1"/>
  <c r="AA15" i="27"/>
  <c r="AF15" i="27" s="1"/>
  <c r="AA16" i="27"/>
  <c r="AF16" i="27" s="1"/>
  <c r="AA29" i="27"/>
  <c r="AF29" i="27" s="1"/>
  <c r="AA30" i="27"/>
  <c r="AF30" i="27" s="1"/>
  <c r="AA36" i="27"/>
  <c r="AF36" i="27" s="1"/>
  <c r="AA46" i="27"/>
  <c r="AF46" i="27" s="1"/>
  <c r="X47" i="27"/>
  <c r="AC47" i="27" s="1"/>
  <c r="AD18" i="27"/>
  <c r="X20" i="27"/>
  <c r="AC20" i="27" s="1"/>
  <c r="AD47" i="27"/>
  <c r="AD56" i="27"/>
  <c r="AA17" i="27"/>
  <c r="AF17" i="27" s="1"/>
  <c r="Z46" i="27"/>
  <c r="AE46" i="27" s="1"/>
  <c r="X9" i="27"/>
  <c r="AC9" i="27" s="1"/>
  <c r="AD17" i="27"/>
  <c r="AA19" i="27"/>
  <c r="AF19" i="27" s="1"/>
  <c r="Z23" i="27"/>
  <c r="AE23" i="27" s="1"/>
  <c r="Z31" i="27"/>
  <c r="AE31" i="27" s="1"/>
  <c r="X37" i="27"/>
  <c r="AC37" i="27" s="1"/>
  <c r="AA43" i="27"/>
  <c r="AF43" i="27" s="1"/>
  <c r="AA53" i="27"/>
  <c r="AF53" i="27" s="1"/>
  <c r="T58" i="27"/>
  <c r="W58" i="27" s="1"/>
  <c r="Z48" i="27" l="1"/>
  <c r="AE48" i="27" s="1"/>
  <c r="AA18" i="27"/>
  <c r="AF18" i="27" s="1"/>
  <c r="Z12" i="27"/>
  <c r="AE12" i="27" s="1"/>
  <c r="AA11" i="27"/>
  <c r="AF11" i="27" s="1"/>
  <c r="AB55" i="27"/>
  <c r="AA48" i="27"/>
  <c r="AF48" i="27" s="1"/>
  <c r="Z50" i="27"/>
  <c r="AE50" i="27" s="1"/>
  <c r="AA8" i="27"/>
  <c r="AA7" i="27"/>
  <c r="Z42" i="27"/>
  <c r="AE42" i="27" s="1"/>
  <c r="AB19" i="27"/>
  <c r="Z40" i="27"/>
  <c r="Z11" i="27"/>
  <c r="AE11" i="27" s="1"/>
  <c r="AB52" i="27"/>
  <c r="Z39" i="27"/>
  <c r="AA21" i="27"/>
  <c r="AA56" i="27"/>
  <c r="AF56" i="27" s="1"/>
  <c r="Z36" i="27"/>
  <c r="AE36" i="27" s="1"/>
  <c r="Z10" i="27"/>
  <c r="AE10" i="27" s="1"/>
  <c r="AA20" i="27"/>
  <c r="AF20" i="27" s="1"/>
  <c r="AB32" i="27"/>
  <c r="Z9" i="27"/>
  <c r="AE9" i="27" s="1"/>
  <c r="AA10" i="27"/>
  <c r="AF10" i="27" s="1"/>
  <c r="AA57" i="27"/>
  <c r="AF57" i="27" s="1"/>
  <c r="Z57" i="27"/>
  <c r="AE57" i="27" s="1"/>
  <c r="Z16" i="27"/>
  <c r="AE16" i="27" s="1"/>
  <c r="Z38" i="27"/>
  <c r="AE38" i="27" s="1"/>
  <c r="AA9" i="27"/>
  <c r="AF9" i="27" s="1"/>
  <c r="Z20" i="27"/>
  <c r="AE20" i="27" s="1"/>
  <c r="AA49" i="27"/>
  <c r="AF49" i="27" s="1"/>
  <c r="AB29" i="27"/>
  <c r="Z29" i="27"/>
  <c r="AE29" i="27" s="1"/>
  <c r="Z47" i="27"/>
  <c r="AE47" i="27" s="1"/>
  <c r="AA41" i="27"/>
  <c r="AF41" i="27" s="1"/>
  <c r="Z58" i="27"/>
  <c r="AE58" i="27" s="1"/>
  <c r="AB58" i="27"/>
  <c r="AB17" i="27"/>
  <c r="Z17" i="27"/>
  <c r="AE17" i="27" s="1"/>
  <c r="AA47" i="27"/>
  <c r="AF47" i="27" s="1"/>
  <c r="Z24" i="27"/>
  <c r="AE24" i="27" s="1"/>
  <c r="AB24" i="27"/>
  <c r="Z30" i="27"/>
  <c r="AE30" i="27" s="1"/>
  <c r="Z41" i="27"/>
  <c r="AE41" i="27" s="1"/>
  <c r="AB41" i="27"/>
  <c r="Z37" i="27"/>
  <c r="AE37" i="27" s="1"/>
  <c r="Z18" i="27"/>
  <c r="AE18" i="27" s="1"/>
  <c r="AA37" i="27"/>
  <c r="AF37" i="27" s="1"/>
  <c r="Z49" i="27"/>
  <c r="AE49" i="27" s="1"/>
  <c r="AB49" i="27"/>
</calcChain>
</file>

<file path=xl/sharedStrings.xml><?xml version="1.0" encoding="utf-8"?>
<sst xmlns="http://schemas.openxmlformats.org/spreadsheetml/2006/main" count="344" uniqueCount="120">
  <si>
    <t>–</t>
  </si>
  <si>
    <t>P-O3HP-20211006_0720</t>
  </si>
  <si>
    <t>P-O3HP-20211022_0908</t>
  </si>
  <si>
    <t>P-O3HP-20211105_0916</t>
  </si>
  <si>
    <t>P-O3HP-20211112_1507</t>
  </si>
  <si>
    <t>P-O3HP-20211115</t>
  </si>
  <si>
    <t>P-O3HP-20211116_1021</t>
  </si>
  <si>
    <t>P-O3HP-20211125_1411</t>
  </si>
  <si>
    <t>P-O3HP_20211202_1248</t>
  </si>
  <si>
    <t>P-O3HP_20211208_1305</t>
  </si>
  <si>
    <t>P-O3HP_20211210_1305</t>
  </si>
  <si>
    <t>P-O3HP-20220104_1200</t>
  </si>
  <si>
    <t>Precipitation amount (mm)</t>
  </si>
  <si>
    <t>Sample ID</t>
  </si>
  <si>
    <t>Sampling start time</t>
  </si>
  <si>
    <t>Sampling end time</t>
  </si>
  <si>
    <t>P-O3HP-20210105_1100</t>
  </si>
  <si>
    <t>P-O3HP-20210111_1630</t>
  </si>
  <si>
    <t>P-O3HP-20210121_1700</t>
  </si>
  <si>
    <t>P-O3HP-20210125_1130</t>
  </si>
  <si>
    <t>P-O3HP-20210201_1010</t>
  </si>
  <si>
    <t>P-O3HP-20210208_0930</t>
  </si>
  <si>
    <t>P-03HP-20210209_0822</t>
  </si>
  <si>
    <t>P-O3HP-20210212_0821</t>
  </si>
  <si>
    <t>P-O3HP-20210215_0821</t>
  </si>
  <si>
    <t>P-O3HP-20210223_1422</t>
  </si>
  <si>
    <t>P-O3HP-20210310_0853</t>
  </si>
  <si>
    <t>P-O3HP-20210404_0820</t>
  </si>
  <si>
    <t>P-O3HP-20210412_0729</t>
  </si>
  <si>
    <t>P-O3HP-20210420_0929</t>
  </si>
  <si>
    <t>P-O3HP-20210427_1308</t>
  </si>
  <si>
    <t>P-O3HP-20210428_1339</t>
  </si>
  <si>
    <t>P-O3HP-20210429_1540</t>
  </si>
  <si>
    <t>P-O3HP-20210503_0932</t>
  </si>
  <si>
    <t>P-O3HP-20210506_1246</t>
  </si>
  <si>
    <t>P-O3HP-20210511_1240</t>
  </si>
  <si>
    <t>P-O3HP-20210517_0911</t>
  </si>
  <si>
    <t>P-O3HP-20210525_1326</t>
  </si>
  <si>
    <t>P-O3HP-20210531_0737</t>
  </si>
  <si>
    <t>P-O3HP-20210602_1442</t>
  </si>
  <si>
    <t>P-O3HP-20210607_1151</t>
  </si>
  <si>
    <t>P-O3HP-20210609_1209</t>
  </si>
  <si>
    <t>P-O3HP-20210611_0822</t>
  </si>
  <si>
    <t>P-O3HP-20210705_0808</t>
  </si>
  <si>
    <t>P-O3HP-20210707_0802</t>
  </si>
  <si>
    <t>P-O3HP-20210708_0835</t>
  </si>
  <si>
    <t>P-O3HP-20210720_0845</t>
  </si>
  <si>
    <t>P-O3HP-20210729_1627</t>
  </si>
  <si>
    <t>P-O3HP-20210802_1545</t>
  </si>
  <si>
    <t>P-O3HP-20210806_1130</t>
  </si>
  <si>
    <t>P-O3HP-20210826_0625</t>
  </si>
  <si>
    <t>P-O3HP-20210903_1030</t>
  </si>
  <si>
    <t>P-O3HP-20210907_1546</t>
  </si>
  <si>
    <t>P-O3HP-20210913_1000</t>
  </si>
  <si>
    <t>P-O3HP-20210915_1443</t>
  </si>
  <si>
    <t>P-O3HP-20210916_0733</t>
  </si>
  <si>
    <t>P-O3HP-20210917_0750</t>
  </si>
  <si>
    <t>P-O3HP-20210920_0823</t>
  </si>
  <si>
    <t>P-O3HP-20210927_1520</t>
  </si>
  <si>
    <t>Amount-weighted T (ºC)</t>
  </si>
  <si>
    <t>Atlantic Ridge</t>
  </si>
  <si>
    <t>NAO negative</t>
  </si>
  <si>
    <t>Scandinavian Blocking</t>
  </si>
  <si>
    <t>NAO positive</t>
  </si>
  <si>
    <t>Icelandic Low</t>
  </si>
  <si>
    <t>Atlantic Low</t>
  </si>
  <si>
    <t>N Atlantic – Mediterranean / Europe</t>
  </si>
  <si>
    <t>Mediterranean</t>
  </si>
  <si>
    <t>East Atlantic / North Atlantic</t>
  </si>
  <si>
    <t>North Atlantic</t>
  </si>
  <si>
    <t>(no unique source)</t>
  </si>
  <si>
    <t>East Atlantic</t>
  </si>
  <si>
    <t>Mediterranean (Europe)</t>
  </si>
  <si>
    <t>Northern Europe</t>
  </si>
  <si>
    <t>Continental Europe</t>
  </si>
  <si>
    <t>Mediterranean / East Atlantic</t>
  </si>
  <si>
    <t>Mediterranean (East Atlantic)</t>
  </si>
  <si>
    <t>Continental Europe / Northern Europe</t>
  </si>
  <si>
    <t>North Atlantic / Continental Europe</t>
  </si>
  <si>
    <t>Sample Information</t>
  </si>
  <si>
    <t>Dominant weather regime</t>
  </si>
  <si>
    <t>Meteorological conditions</t>
  </si>
  <si>
    <t>Isotope composition of precipitation</t>
  </si>
  <si>
    <t>Amount-weighted isotope composition of atmospheric water vapor at 12.5 m agl</t>
  </si>
  <si>
    <t>Isotope equilibrium fractionation factors</t>
  </si>
  <si>
    <t>Isotope difference between water vapor estimated from precipitation data assuming isotope equilibrium and amount-weighted atmospheric water vapor measured at 12.5 m agl</t>
  </si>
  <si>
    <t>Amount-weighted RH(%)</t>
  </si>
  <si>
    <r>
      <t>δ</t>
    </r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P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</si>
  <si>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P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</si>
  <si>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H</t>
    </r>
    <r>
      <rPr>
        <b/>
        <vertAlign val="subscript"/>
        <sz val="12"/>
        <rFont val="Times New Roman"/>
        <family val="1"/>
      </rPr>
      <t>P</t>
    </r>
    <r>
      <rPr>
        <b/>
        <sz val="12"/>
        <rFont val="Times New Roman"/>
        <family val="1"/>
      </rPr>
      <t xml:space="preserve"> (‰)</t>
    </r>
  </si>
  <si>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O-excess</t>
    </r>
    <r>
      <rPr>
        <b/>
        <vertAlign val="subscript"/>
        <sz val="12"/>
        <rFont val="Times New Roman"/>
        <family val="1"/>
      </rPr>
      <t>P</t>
    </r>
    <r>
      <rPr>
        <b/>
        <sz val="12"/>
        <rFont val="Times New Roman"/>
        <family val="1"/>
      </rPr>
      <t xml:space="preserve"> (per meg)</t>
    </r>
  </si>
  <si>
    <r>
      <t>d-excess</t>
    </r>
    <r>
      <rPr>
        <b/>
        <vertAlign val="subscript"/>
        <sz val="12"/>
        <rFont val="Times New Roman"/>
        <family val="1"/>
      </rPr>
      <t>P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</si>
  <si>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</si>
  <si>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</si>
  <si>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H</t>
    </r>
    <r>
      <rPr>
        <b/>
        <vertAlign val="subscript"/>
        <sz val="12"/>
        <rFont val="Times New Roman"/>
        <family val="1"/>
      </rPr>
      <t>V</t>
    </r>
    <r>
      <rPr>
        <b/>
        <sz val="12"/>
        <rFont val="Times New Roman"/>
        <family val="1"/>
      </rPr>
      <t xml:space="preserve"> (‰)</t>
    </r>
  </si>
  <si>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O-excess</t>
    </r>
    <r>
      <rPr>
        <b/>
        <vertAlign val="subscript"/>
        <sz val="12"/>
        <rFont val="Times New Roman"/>
        <family val="1"/>
      </rPr>
      <t>V</t>
    </r>
    <r>
      <rPr>
        <b/>
        <sz val="12"/>
        <rFont val="Times New Roman"/>
        <family val="1"/>
      </rPr>
      <t xml:space="preserve"> (per meg)</t>
    </r>
  </si>
  <si>
    <r>
      <t>d-excess</t>
    </r>
    <r>
      <rPr>
        <b/>
        <vertAlign val="subscript"/>
        <sz val="12"/>
        <rFont val="Times New Roman"/>
        <family val="1"/>
      </rPr>
      <t>V</t>
    </r>
    <r>
      <rPr>
        <b/>
        <sz val="12"/>
        <rFont val="Times New Roman"/>
        <family val="1"/>
      </rPr>
      <t xml:space="preserve"> (‰)</t>
    </r>
  </si>
  <si>
    <t>alpha17_eq</t>
  </si>
  <si>
    <t>alpha18_eq</t>
  </si>
  <si>
    <t>alpha2_eq</t>
  </si>
  <si>
    <r>
      <t>δ</t>
    </r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Veq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</si>
  <si>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Veq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</si>
  <si>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H</t>
    </r>
    <r>
      <rPr>
        <b/>
        <vertAlign val="subscript"/>
        <sz val="12"/>
        <rFont val="Times New Roman"/>
        <family val="1"/>
      </rPr>
      <t>Veq</t>
    </r>
    <r>
      <rPr>
        <b/>
        <sz val="12"/>
        <rFont val="Times New Roman"/>
        <family val="1"/>
      </rPr>
      <t xml:space="preserve"> (‰)</t>
    </r>
  </si>
  <si>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O-excess</t>
    </r>
    <r>
      <rPr>
        <b/>
        <vertAlign val="subscript"/>
        <sz val="12"/>
        <rFont val="Times New Roman"/>
        <family val="1"/>
      </rPr>
      <t>Veq</t>
    </r>
    <r>
      <rPr>
        <b/>
        <sz val="12"/>
        <rFont val="Times New Roman"/>
        <family val="1"/>
      </rPr>
      <t xml:space="preserve"> (per meg)</t>
    </r>
  </si>
  <si>
    <r>
      <t>d-excess</t>
    </r>
    <r>
      <rPr>
        <b/>
        <vertAlign val="subscript"/>
        <sz val="12"/>
        <rFont val="Times New Roman"/>
        <family val="1"/>
      </rPr>
      <t>Veq</t>
    </r>
    <r>
      <rPr>
        <b/>
        <sz val="12"/>
        <rFont val="Times New Roman"/>
        <family val="1"/>
      </rPr>
      <t xml:space="preserve"> (‰)</t>
    </r>
  </si>
  <si>
    <r>
      <t>Δδ</t>
    </r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Veq-V</t>
    </r>
    <r>
      <rPr>
        <b/>
        <sz val="12"/>
        <rFont val="Times New Roman"/>
        <family val="1"/>
      </rPr>
      <t xml:space="preserve"> (‰)</t>
    </r>
  </si>
  <si>
    <r>
      <t>Δδ</t>
    </r>
    <r>
      <rPr>
        <b/>
        <vertAlign val="superscript"/>
        <sz val="12"/>
        <rFont val="Times New Roman"/>
        <family val="1"/>
      </rPr>
      <t>18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Veq-V</t>
    </r>
    <r>
      <rPr>
        <b/>
        <sz val="12"/>
        <rFont val="Times New Roman"/>
        <family val="1"/>
      </rPr>
      <t xml:space="preserve"> (‰)</t>
    </r>
  </si>
  <si>
    <r>
      <t>Δδ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H</t>
    </r>
    <r>
      <rPr>
        <b/>
        <vertAlign val="subscript"/>
        <sz val="12"/>
        <rFont val="Times New Roman"/>
        <family val="1"/>
      </rPr>
      <t>Veq-V</t>
    </r>
    <r>
      <rPr>
        <b/>
        <sz val="12"/>
        <rFont val="Times New Roman"/>
        <family val="1"/>
      </rPr>
      <t xml:space="preserve"> (‰)</t>
    </r>
  </si>
  <si>
    <r>
      <t>Δ</t>
    </r>
    <r>
      <rPr>
        <b/>
        <vertAlign val="superscript"/>
        <sz val="12"/>
        <rFont val="Times New Roman"/>
        <family val="1"/>
      </rPr>
      <t>17</t>
    </r>
    <r>
      <rPr>
        <b/>
        <sz val="12"/>
        <rFont val="Times New Roman"/>
        <family val="1"/>
      </rPr>
      <t>O-excess</t>
    </r>
    <r>
      <rPr>
        <b/>
        <vertAlign val="subscript"/>
        <sz val="12"/>
        <rFont val="Times New Roman"/>
        <family val="1"/>
      </rPr>
      <t>Veq-V</t>
    </r>
    <r>
      <rPr>
        <b/>
        <sz val="12"/>
        <rFont val="Times New Roman"/>
        <family val="1"/>
      </rPr>
      <t xml:space="preserve"> (per meg)</t>
    </r>
  </si>
  <si>
    <r>
      <t>Δd-excess</t>
    </r>
    <r>
      <rPr>
        <b/>
        <vertAlign val="subscript"/>
        <sz val="12"/>
        <rFont val="Times New Roman"/>
        <family val="1"/>
      </rPr>
      <t>Veq-V</t>
    </r>
    <r>
      <rPr>
        <b/>
        <sz val="12"/>
        <rFont val="Times New Roman"/>
        <family val="1"/>
      </rPr>
      <t xml:space="preserve"> (‰)</t>
    </r>
  </si>
  <si>
    <t>Type</t>
  </si>
  <si>
    <t>n.d.</t>
  </si>
  <si>
    <t>cloud</t>
  </si>
  <si>
    <t>evaporation</t>
  </si>
  <si>
    <t>Icelandic Low / Atlantic Low</t>
  </si>
  <si>
    <t>Atlantic Low / Scandinavian Blocking</t>
  </si>
  <si>
    <t>North Atlantic / Mediterranean</t>
  </si>
  <si>
    <t>Theoretical isotope composition of  water vapor in equilibrium with precipitation</t>
  </si>
  <si>
    <t>Moisture source region(s)</t>
  </si>
  <si>
    <r>
      <rPr>
        <b/>
        <sz val="12"/>
        <color rgb="FF000000"/>
        <rFont val="Calibri"/>
        <family val="2"/>
      </rPr>
      <t>Table S1:</t>
    </r>
    <r>
      <rPr>
        <sz val="12"/>
        <color rgb="FF000000"/>
        <rFont val="Calibri"/>
        <family val="2"/>
        <charset val="1"/>
      </rPr>
      <t xml:space="preserve"> Amount-weighted average meteorological conditions, precipitation amount and isotope composition of quasi-event based precipitation samples collected at O</t>
    </r>
    <r>
      <rPr>
        <vertAlign val="subscript"/>
        <sz val="12"/>
        <color rgb="FF000000"/>
        <rFont val="Calibri"/>
        <family val="2"/>
      </rPr>
      <t>3</t>
    </r>
    <r>
      <rPr>
        <sz val="12"/>
        <color rgb="FF000000"/>
        <rFont val="Calibri"/>
        <family val="2"/>
        <charset val="1"/>
      </rPr>
      <t>HP in 2021. The theoretical isotope composition of water vapor in equilibrium with precipitation and the amount-weighted isotope composition of atmospheric water vapor during the precipitation event are also shown for comparison. The precipitation samples are classified by cloud- and evaporation-type based on the isotope difference between Veq and V (Δ</t>
    </r>
    <r>
      <rPr>
        <vertAlign val="subscript"/>
        <sz val="12"/>
        <color rgb="FF000000"/>
        <rFont val="Calibri"/>
        <family val="2"/>
      </rPr>
      <t>Veq-V</t>
    </r>
    <r>
      <rPr>
        <sz val="12"/>
        <color rgb="FF000000"/>
        <rFont val="Calibri"/>
        <family val="2"/>
        <charset val="1"/>
      </rPr>
      <t>). Further, the dominant weather regime during the precipitation event and precipitation moisture source region(s) inferred from HYSPLIT air mass back trajectory analysis are indicated.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</si>
</sst>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vertAlign val="subscript"/>
      <sz val="12"/>
      <name val="Times New Roman"/>
      <family val="1"/>
    </font>
    <font>
      <sz val="12"/>
      <name val="Times New Roman"/>
      <family val="1"/>
    </font>
    <font>
      <vertAlign val="subscript"/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22" fontId="6" fillId="2" borderId="17" xfId="0" applyNumberFormat="1" applyFont="1" applyFill="1" applyBorder="1" applyAlignment="1">
      <alignment horizontal="center" vertical="center"/>
    </xf>
    <xf numFmtId="22" fontId="6" fillId="2" borderId="18" xfId="0" applyNumberFormat="1" applyFont="1" applyFill="1" applyBorder="1" applyAlignment="1">
      <alignment horizontal="center" vertical="center"/>
    </xf>
    <xf numFmtId="1" fontId="6" fillId="2" borderId="17" xfId="0" applyNumberFormat="1" applyFont="1" applyFill="1" applyBorder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2" fontId="6" fillId="2" borderId="17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6" fillId="2" borderId="19" xfId="0" applyNumberFormat="1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165" fontId="6" fillId="2" borderId="19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/>
    </xf>
    <xf numFmtId="2" fontId="6" fillId="2" borderId="1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2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2" fontId="6" fillId="2" borderId="19" xfId="0" applyNumberFormat="1" applyFont="1" applyFill="1" applyBorder="1" applyAlignment="1">
      <alignment horizontal="center" vertical="center"/>
    </xf>
    <xf numFmtId="22" fontId="6" fillId="2" borderId="4" xfId="0" applyNumberFormat="1" applyFont="1" applyFill="1" applyBorder="1" applyAlignment="1">
      <alignment horizontal="center" vertical="center"/>
    </xf>
    <xf numFmtId="22" fontId="6" fillId="2" borderId="1" xfId="0" applyNumberFormat="1" applyFont="1" applyFill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0" fillId="0" borderId="19" xfId="0" applyBorder="1"/>
    <xf numFmtId="2" fontId="3" fillId="2" borderId="20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22" fontId="6" fillId="3" borderId="1" xfId="0" applyNumberFormat="1" applyFont="1" applyFill="1" applyBorder="1" applyAlignment="1">
      <alignment horizontal="center" vertical="center"/>
    </xf>
    <xf numFmtId="22" fontId="6" fillId="3" borderId="19" xfId="0" applyNumberFormat="1" applyFont="1" applyFill="1" applyBorder="1" applyAlignment="1">
      <alignment horizontal="center" vertical="center"/>
    </xf>
    <xf numFmtId="22" fontId="6" fillId="3" borderId="17" xfId="0" applyNumberFormat="1" applyFont="1" applyFill="1" applyBorder="1" applyAlignment="1">
      <alignment horizontal="center" vertical="center"/>
    </xf>
    <xf numFmtId="22" fontId="6" fillId="3" borderId="18" xfId="0" applyNumberFormat="1" applyFont="1" applyFill="1" applyBorder="1" applyAlignment="1">
      <alignment horizontal="center" vertical="center"/>
    </xf>
    <xf numFmtId="1" fontId="6" fillId="3" borderId="17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2" fontId="6" fillId="3" borderId="17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7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6" fillId="3" borderId="19" xfId="0" applyNumberFormat="1" applyFont="1" applyFill="1" applyBorder="1" applyAlignment="1">
      <alignment horizontal="center" vertical="center"/>
    </xf>
    <xf numFmtId="2" fontId="6" fillId="3" borderId="19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22" fontId="6" fillId="4" borderId="1" xfId="0" applyNumberFormat="1" applyFont="1" applyFill="1" applyBorder="1" applyAlignment="1">
      <alignment horizontal="center" vertical="center"/>
    </xf>
    <xf numFmtId="22" fontId="6" fillId="4" borderId="19" xfId="0" applyNumberFormat="1" applyFont="1" applyFill="1" applyBorder="1" applyAlignment="1">
      <alignment horizontal="center" vertical="center"/>
    </xf>
    <xf numFmtId="22" fontId="6" fillId="4" borderId="17" xfId="0" applyNumberFormat="1" applyFont="1" applyFill="1" applyBorder="1" applyAlignment="1">
      <alignment horizontal="center" vertical="center"/>
    </xf>
    <xf numFmtId="22" fontId="6" fillId="4" borderId="18" xfId="0" applyNumberFormat="1" applyFont="1" applyFill="1" applyBorder="1" applyAlignment="1">
      <alignment horizontal="center" vertical="center"/>
    </xf>
    <xf numFmtId="1" fontId="6" fillId="4" borderId="17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2" fontId="6" fillId="4" borderId="17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2" fontId="6" fillId="4" borderId="19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165" fontId="6" fillId="4" borderId="17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165" fontId="6" fillId="4" borderId="19" xfId="0" applyNumberFormat="1" applyFont="1" applyFill="1" applyBorder="1" applyAlignment="1">
      <alignment horizontal="center" vertical="center"/>
    </xf>
    <xf numFmtId="164" fontId="6" fillId="4" borderId="19" xfId="0" applyNumberFormat="1" applyFont="1" applyFill="1" applyBorder="1" applyAlignment="1">
      <alignment horizontal="center" vertical="center"/>
    </xf>
    <xf numFmtId="164" fontId="3" fillId="4" borderId="20" xfId="0" applyNumberFormat="1" applyFont="1" applyFill="1" applyBorder="1" applyAlignment="1">
      <alignment horizontal="center" vertical="center"/>
    </xf>
    <xf numFmtId="2" fontId="3" fillId="4" borderId="2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22" fontId="6" fillId="2" borderId="2" xfId="0" applyNumberFormat="1" applyFont="1" applyFill="1" applyBorder="1" applyAlignment="1">
      <alignment horizontal="center" vertical="center"/>
    </xf>
    <xf numFmtId="22" fontId="6" fillId="2" borderId="15" xfId="0" applyNumberFormat="1" applyFont="1" applyFill="1" applyBorder="1" applyAlignment="1">
      <alignment horizontal="center" vertical="center"/>
    </xf>
    <xf numFmtId="22" fontId="6" fillId="2" borderId="11" xfId="0" applyNumberFormat="1" applyFont="1" applyFill="1" applyBorder="1" applyAlignment="1">
      <alignment horizontal="center" vertical="center"/>
    </xf>
    <xf numFmtId="22" fontId="6" fillId="2" borderId="13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64" fontId="6" fillId="2" borderId="14" xfId="0" applyNumberFormat="1" applyFont="1" applyFill="1" applyBorder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2" fontId="6" fillId="2" borderId="15" xfId="0" applyNumberFormat="1" applyFont="1" applyFill="1" applyBorder="1" applyAlignment="1">
      <alignment horizontal="center" vertical="center"/>
    </xf>
    <xf numFmtId="2" fontId="3" fillId="2" borderId="16" xfId="0" applyNumberFormat="1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22" fontId="6" fillId="5" borderId="1" xfId="0" applyNumberFormat="1" applyFont="1" applyFill="1" applyBorder="1" applyAlignment="1">
      <alignment horizontal="center" vertical="center"/>
    </xf>
    <xf numFmtId="22" fontId="6" fillId="5" borderId="19" xfId="0" applyNumberFormat="1" applyFont="1" applyFill="1" applyBorder="1" applyAlignment="1">
      <alignment horizontal="center" vertical="center"/>
    </xf>
    <xf numFmtId="22" fontId="6" fillId="5" borderId="17" xfId="0" applyNumberFormat="1" applyFont="1" applyFill="1" applyBorder="1" applyAlignment="1">
      <alignment horizontal="center" vertical="center"/>
    </xf>
    <xf numFmtId="22" fontId="6" fillId="5" borderId="18" xfId="0" applyNumberFormat="1" applyFont="1" applyFill="1" applyBorder="1" applyAlignment="1">
      <alignment horizontal="center" vertical="center"/>
    </xf>
    <xf numFmtId="1" fontId="6" fillId="5" borderId="17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164" fontId="6" fillId="5" borderId="0" xfId="0" applyNumberFormat="1" applyFont="1" applyFill="1" applyAlignment="1">
      <alignment horizontal="center" vertical="center"/>
    </xf>
    <xf numFmtId="2" fontId="6" fillId="5" borderId="17" xfId="0" applyNumberFormat="1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164" fontId="6" fillId="5" borderId="19" xfId="0" applyNumberFormat="1" applyFont="1" applyFill="1" applyBorder="1" applyAlignment="1">
      <alignment horizontal="center" vertical="center"/>
    </xf>
    <xf numFmtId="2" fontId="6" fillId="5" borderId="0" xfId="0" applyNumberFormat="1" applyFont="1" applyFill="1" applyAlignment="1">
      <alignment horizontal="center" vertical="center"/>
    </xf>
    <xf numFmtId="165" fontId="6" fillId="5" borderId="17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5" fontId="6" fillId="5" borderId="19" xfId="0" applyNumberFormat="1" applyFont="1" applyFill="1" applyBorder="1" applyAlignment="1">
      <alignment horizontal="center" vertical="center"/>
    </xf>
    <xf numFmtId="164" fontId="3" fillId="5" borderId="20" xfId="0" applyNumberFormat="1" applyFont="1" applyFill="1" applyBorder="1" applyAlignment="1">
      <alignment horizontal="center" vertical="center"/>
    </xf>
    <xf numFmtId="2" fontId="6" fillId="5" borderId="19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22" fontId="6" fillId="6" borderId="1" xfId="0" applyNumberFormat="1" applyFont="1" applyFill="1" applyBorder="1" applyAlignment="1">
      <alignment horizontal="center" vertical="center"/>
    </xf>
    <xf numFmtId="22" fontId="6" fillId="6" borderId="19" xfId="0" applyNumberFormat="1" applyFont="1" applyFill="1" applyBorder="1" applyAlignment="1">
      <alignment horizontal="center" vertical="center"/>
    </xf>
    <xf numFmtId="22" fontId="6" fillId="6" borderId="17" xfId="0" applyNumberFormat="1" applyFont="1" applyFill="1" applyBorder="1" applyAlignment="1">
      <alignment horizontal="center" vertical="center"/>
    </xf>
    <xf numFmtId="22" fontId="6" fillId="6" borderId="18" xfId="0" applyNumberFormat="1" applyFont="1" applyFill="1" applyBorder="1" applyAlignment="1">
      <alignment horizontal="center" vertical="center"/>
    </xf>
    <xf numFmtId="1" fontId="6" fillId="6" borderId="17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64" fontId="6" fillId="6" borderId="0" xfId="0" applyNumberFormat="1" applyFont="1" applyFill="1" applyAlignment="1">
      <alignment horizontal="center" vertical="center"/>
    </xf>
    <xf numFmtId="2" fontId="6" fillId="6" borderId="17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2" fontId="6" fillId="6" borderId="19" xfId="0" applyNumberFormat="1" applyFont="1" applyFill="1" applyBorder="1" applyAlignment="1">
      <alignment horizontal="center" vertical="center"/>
    </xf>
    <xf numFmtId="2" fontId="6" fillId="6" borderId="0" xfId="0" applyNumberFormat="1" applyFont="1" applyFill="1" applyAlignment="1">
      <alignment horizontal="center" vertical="center"/>
    </xf>
    <xf numFmtId="2" fontId="6" fillId="6" borderId="1" xfId="0" applyNumberFormat="1" applyFont="1" applyFill="1" applyBorder="1" applyAlignment="1">
      <alignment horizontal="center" vertical="center"/>
    </xf>
    <xf numFmtId="165" fontId="6" fillId="6" borderId="17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65" fontId="6" fillId="6" borderId="19" xfId="0" applyNumberFormat="1" applyFont="1" applyFill="1" applyBorder="1" applyAlignment="1">
      <alignment horizontal="center" vertical="center"/>
    </xf>
    <xf numFmtId="164" fontId="6" fillId="6" borderId="19" xfId="0" applyNumberFormat="1" applyFont="1" applyFill="1" applyBorder="1" applyAlignment="1">
      <alignment horizontal="center" vertical="center"/>
    </xf>
    <xf numFmtId="164" fontId="3" fillId="6" borderId="20" xfId="0" applyNumberFormat="1" applyFont="1" applyFill="1" applyBorder="1" applyAlignment="1">
      <alignment horizontal="center" vertical="center"/>
    </xf>
    <xf numFmtId="2" fontId="3" fillId="6" borderId="20" xfId="0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22" fontId="6" fillId="5" borderId="2" xfId="0" applyNumberFormat="1" applyFont="1" applyFill="1" applyBorder="1" applyAlignment="1">
      <alignment horizontal="center" vertical="center"/>
    </xf>
    <xf numFmtId="22" fontId="6" fillId="5" borderId="15" xfId="0" applyNumberFormat="1" applyFont="1" applyFill="1" applyBorder="1" applyAlignment="1">
      <alignment horizontal="center" vertical="center"/>
    </xf>
    <xf numFmtId="22" fontId="6" fillId="5" borderId="11" xfId="0" applyNumberFormat="1" applyFont="1" applyFill="1" applyBorder="1" applyAlignment="1">
      <alignment horizontal="center" vertical="center"/>
    </xf>
    <xf numFmtId="22" fontId="6" fillId="5" borderId="13" xfId="0" applyNumberFormat="1" applyFont="1" applyFill="1" applyBorder="1" applyAlignment="1">
      <alignment horizontal="center" vertical="center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164" fontId="6" fillId="5" borderId="14" xfId="0" applyNumberFormat="1" applyFont="1" applyFill="1" applyBorder="1" applyAlignment="1">
      <alignment horizontal="center" vertical="center"/>
    </xf>
    <xf numFmtId="2" fontId="6" fillId="5" borderId="11" xfId="0" applyNumberFormat="1" applyFont="1" applyFill="1" applyBorder="1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164" fontId="6" fillId="5" borderId="15" xfId="0" applyNumberFormat="1" applyFont="1" applyFill="1" applyBorder="1" applyAlignment="1">
      <alignment horizontal="center" vertical="center"/>
    </xf>
    <xf numFmtId="2" fontId="6" fillId="5" borderId="14" xfId="0" applyNumberFormat="1" applyFont="1" applyFill="1" applyBorder="1" applyAlignment="1">
      <alignment horizontal="center" vertical="center"/>
    </xf>
    <xf numFmtId="165" fontId="6" fillId="5" borderId="11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165" fontId="6" fillId="5" borderId="15" xfId="0" applyNumberFormat="1" applyFont="1" applyFill="1" applyBorder="1" applyAlignment="1">
      <alignment horizontal="center" vertical="center"/>
    </xf>
    <xf numFmtId="2" fontId="6" fillId="5" borderId="15" xfId="0" applyNumberFormat="1" applyFont="1" applyFill="1" applyBorder="1" applyAlignment="1">
      <alignment horizontal="center" vertical="center"/>
    </xf>
    <xf numFmtId="2" fontId="3" fillId="5" borderId="16" xfId="0" applyNumberFormat="1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22" fontId="6" fillId="6" borderId="2" xfId="0" applyNumberFormat="1" applyFont="1" applyFill="1" applyBorder="1" applyAlignment="1">
      <alignment horizontal="center" vertical="center"/>
    </xf>
    <xf numFmtId="22" fontId="6" fillId="6" borderId="15" xfId="0" applyNumberFormat="1" applyFont="1" applyFill="1" applyBorder="1" applyAlignment="1">
      <alignment horizontal="center" vertical="center"/>
    </xf>
    <xf numFmtId="22" fontId="6" fillId="6" borderId="11" xfId="0" applyNumberFormat="1" applyFont="1" applyFill="1" applyBorder="1" applyAlignment="1">
      <alignment horizontal="center" vertical="center"/>
    </xf>
    <xf numFmtId="22" fontId="6" fillId="6" borderId="13" xfId="0" applyNumberFormat="1" applyFont="1" applyFill="1" applyBorder="1" applyAlignment="1">
      <alignment horizontal="center" vertical="center"/>
    </xf>
    <xf numFmtId="1" fontId="6" fillId="6" borderId="11" xfId="0" applyNumberFormat="1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/>
    </xf>
    <xf numFmtId="2" fontId="6" fillId="6" borderId="11" xfId="0" applyNumberFormat="1" applyFont="1" applyFill="1" applyBorder="1" applyAlignment="1">
      <alignment horizontal="center" vertical="center"/>
    </xf>
    <xf numFmtId="2" fontId="6" fillId="6" borderId="2" xfId="0" applyNumberFormat="1" applyFont="1" applyFill="1" applyBorder="1" applyAlignment="1">
      <alignment horizontal="center" vertical="center"/>
    </xf>
    <xf numFmtId="164" fontId="6" fillId="6" borderId="15" xfId="0" applyNumberFormat="1" applyFont="1" applyFill="1" applyBorder="1" applyAlignment="1">
      <alignment horizontal="center" vertical="center"/>
    </xf>
    <xf numFmtId="2" fontId="6" fillId="6" borderId="14" xfId="0" applyNumberFormat="1" applyFont="1" applyFill="1" applyBorder="1" applyAlignment="1">
      <alignment horizontal="center" vertical="center"/>
    </xf>
    <xf numFmtId="165" fontId="6" fillId="6" borderId="11" xfId="0" applyNumberFormat="1" applyFont="1" applyFill="1" applyBorder="1" applyAlignment="1">
      <alignment horizontal="center" vertical="center"/>
    </xf>
    <xf numFmtId="165" fontId="6" fillId="6" borderId="2" xfId="0" applyNumberFormat="1" applyFont="1" applyFill="1" applyBorder="1" applyAlignment="1">
      <alignment horizontal="center" vertical="center"/>
    </xf>
    <xf numFmtId="165" fontId="6" fillId="6" borderId="15" xfId="0" applyNumberFormat="1" applyFont="1" applyFill="1" applyBorder="1" applyAlignment="1">
      <alignment horizontal="center" vertical="center"/>
    </xf>
    <xf numFmtId="2" fontId="6" fillId="6" borderId="15" xfId="0" applyNumberFormat="1" applyFont="1" applyFill="1" applyBorder="1" applyAlignment="1">
      <alignment horizontal="center" vertical="center"/>
    </xf>
    <xf numFmtId="2" fontId="3" fillId="6" borderId="16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22" fontId="6" fillId="4" borderId="2" xfId="0" applyNumberFormat="1" applyFont="1" applyFill="1" applyBorder="1" applyAlignment="1">
      <alignment horizontal="center" vertical="center"/>
    </xf>
    <xf numFmtId="22" fontId="6" fillId="4" borderId="15" xfId="0" applyNumberFormat="1" applyFont="1" applyFill="1" applyBorder="1" applyAlignment="1">
      <alignment horizontal="center" vertical="center"/>
    </xf>
    <xf numFmtId="22" fontId="6" fillId="4" borderId="11" xfId="0" applyNumberFormat="1" applyFont="1" applyFill="1" applyBorder="1" applyAlignment="1">
      <alignment horizontal="center" vertical="center"/>
    </xf>
    <xf numFmtId="22" fontId="6" fillId="4" borderId="13" xfId="0" applyNumberFormat="1" applyFont="1" applyFill="1" applyBorder="1" applyAlignment="1">
      <alignment horizontal="center" vertical="center"/>
    </xf>
    <xf numFmtId="1" fontId="6" fillId="4" borderId="11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164" fontId="6" fillId="4" borderId="14" xfId="0" applyNumberFormat="1" applyFont="1" applyFill="1" applyBorder="1" applyAlignment="1">
      <alignment horizontal="center" vertical="center"/>
    </xf>
    <xf numFmtId="2" fontId="6" fillId="4" borderId="11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2" fontId="6" fillId="4" borderId="15" xfId="0" applyNumberFormat="1" applyFont="1" applyFill="1" applyBorder="1" applyAlignment="1">
      <alignment horizontal="center" vertical="center"/>
    </xf>
    <xf numFmtId="2" fontId="6" fillId="4" borderId="14" xfId="0" applyNumberFormat="1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165" fontId="6" fillId="4" borderId="11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2" fontId="6" fillId="4" borderId="3" xfId="0" applyNumberFormat="1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B8B8B"/>
      <rgbColor rgb="FF5B9BD5"/>
      <rgbColor rgb="FF993366"/>
      <rgbColor rgb="FFFFF2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C9C9C9"/>
      <rgbColor rgb="FFFF99CC"/>
      <rgbColor rgb="FFCC99FF"/>
      <rgbColor rgb="FFFBE5D6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1">
  <a:themeElements>
    <a:clrScheme name="Custom 16">
      <a:dk1>
        <a:srgbClr val="000000"/>
      </a:dk1>
      <a:lt1>
        <a:srgbClr val="FFFFFF"/>
      </a:lt1>
      <a:dk2>
        <a:srgbClr val="574512"/>
      </a:dk2>
      <a:lt2>
        <a:srgbClr val="6C3C0D"/>
      </a:lt2>
      <a:accent1>
        <a:srgbClr val="DDDDDD"/>
      </a:accent1>
      <a:accent2>
        <a:srgbClr val="616A78"/>
      </a:accent2>
      <a:accent3>
        <a:srgbClr val="B18A2C"/>
      </a:accent3>
      <a:accent4>
        <a:srgbClr val="D87C1B"/>
      </a:accent4>
      <a:accent5>
        <a:srgbClr val="2E515E"/>
      </a:accent5>
      <a:accent6>
        <a:srgbClr val="1D7CB8"/>
      </a:accent6>
      <a:hlink>
        <a:srgbClr val="FFFFFF"/>
      </a:hlink>
      <a:folHlink>
        <a:srgbClr val="FFFFFF"/>
      </a:folHlink>
    </a:clrScheme>
    <a:fontScheme name="Arial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eme1" id="{7E3F4719-4ECF-4A46-98C1-76783CEA68E5}" vid="{BCF46D5C-7EA4-644A-B83A-8B309A489513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FCAD5-5EE5-C44B-95C8-9C67205D7B54}">
  <dimension ref="A1:AG61"/>
  <sheetViews>
    <sheetView showGridLines="0" tabSelected="1" zoomScale="50" workbookViewId="0">
      <selection activeCell="B2" sqref="B2:U2"/>
    </sheetView>
  </sheetViews>
  <sheetFormatPr baseColWidth="10" defaultRowHeight="16" x14ac:dyDescent="0.2"/>
  <cols>
    <col min="2" max="2" width="22.6640625" bestFit="1" customWidth="1"/>
    <col min="3" max="4" width="15" bestFit="1" customWidth="1"/>
    <col min="5" max="5" width="34.6640625" bestFit="1" customWidth="1"/>
    <col min="6" max="6" width="34.33203125" bestFit="1" customWidth="1"/>
    <col min="9" max="9" width="12.83203125" customWidth="1"/>
    <col min="33" max="33" width="11.33203125" bestFit="1" customWidth="1"/>
  </cols>
  <sheetData>
    <row r="1" spans="1:33" ht="20" customHeight="1" x14ac:dyDescent="0.2"/>
    <row r="2" spans="1:33" ht="58" customHeight="1" x14ac:dyDescent="0.2">
      <c r="B2" s="187" t="s">
        <v>119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</row>
    <row r="3" spans="1:33" ht="20" customHeight="1" thickBot="1" x14ac:dyDescent="0.25"/>
    <row r="4" spans="1:33" ht="40" customHeight="1" x14ac:dyDescent="0.2">
      <c r="B4" s="193" t="s">
        <v>79</v>
      </c>
      <c r="C4" s="194"/>
      <c r="D4" s="195"/>
      <c r="E4" s="196" t="s">
        <v>80</v>
      </c>
      <c r="F4" s="198" t="s">
        <v>118</v>
      </c>
      <c r="G4" s="200" t="s">
        <v>81</v>
      </c>
      <c r="H4" s="201"/>
      <c r="I4" s="202"/>
      <c r="J4" s="188" t="s">
        <v>82</v>
      </c>
      <c r="K4" s="189"/>
      <c r="L4" s="189"/>
      <c r="M4" s="189"/>
      <c r="N4" s="190"/>
      <c r="O4" s="189" t="s">
        <v>83</v>
      </c>
      <c r="P4" s="189"/>
      <c r="Q4" s="189"/>
      <c r="R4" s="189"/>
      <c r="S4" s="189"/>
      <c r="T4" s="188" t="s">
        <v>84</v>
      </c>
      <c r="U4" s="189"/>
      <c r="V4" s="190"/>
      <c r="W4" s="189" t="s">
        <v>117</v>
      </c>
      <c r="X4" s="189"/>
      <c r="Y4" s="189"/>
      <c r="Z4" s="189"/>
      <c r="AA4" s="189"/>
      <c r="AB4" s="188" t="s">
        <v>85</v>
      </c>
      <c r="AC4" s="189"/>
      <c r="AD4" s="189"/>
      <c r="AE4" s="189"/>
      <c r="AF4" s="190"/>
      <c r="AG4" s="191" t="s">
        <v>110</v>
      </c>
    </row>
    <row r="5" spans="1:33" ht="60" customHeight="1" thickBot="1" x14ac:dyDescent="0.25">
      <c r="B5" s="1" t="s">
        <v>13</v>
      </c>
      <c r="C5" s="2" t="s">
        <v>14</v>
      </c>
      <c r="D5" s="3" t="s">
        <v>15</v>
      </c>
      <c r="E5" s="197"/>
      <c r="F5" s="199"/>
      <c r="G5" s="4" t="s">
        <v>59</v>
      </c>
      <c r="H5" s="32" t="s">
        <v>86</v>
      </c>
      <c r="I5" s="5" t="s">
        <v>12</v>
      </c>
      <c r="J5" s="6" t="s">
        <v>87</v>
      </c>
      <c r="K5" s="34" t="s">
        <v>88</v>
      </c>
      <c r="L5" s="5" t="s">
        <v>89</v>
      </c>
      <c r="M5" s="34" t="s">
        <v>90</v>
      </c>
      <c r="N5" s="7" t="s">
        <v>91</v>
      </c>
      <c r="O5" s="8" t="s">
        <v>92</v>
      </c>
      <c r="P5" s="37" t="s">
        <v>93</v>
      </c>
      <c r="Q5" s="9" t="s">
        <v>94</v>
      </c>
      <c r="R5" s="32" t="s">
        <v>95</v>
      </c>
      <c r="S5" s="9" t="s">
        <v>96</v>
      </c>
      <c r="T5" s="1" t="s">
        <v>97</v>
      </c>
      <c r="U5" s="38" t="s">
        <v>98</v>
      </c>
      <c r="V5" s="10" t="s">
        <v>99</v>
      </c>
      <c r="W5" s="5" t="s">
        <v>100</v>
      </c>
      <c r="X5" s="34" t="s">
        <v>101</v>
      </c>
      <c r="Y5" s="5" t="s">
        <v>102</v>
      </c>
      <c r="Z5" s="34" t="s">
        <v>103</v>
      </c>
      <c r="AA5" s="5" t="s">
        <v>104</v>
      </c>
      <c r="AB5" s="6" t="s">
        <v>105</v>
      </c>
      <c r="AC5" s="34" t="s">
        <v>106</v>
      </c>
      <c r="AD5" s="5" t="s">
        <v>107</v>
      </c>
      <c r="AE5" s="34" t="s">
        <v>108</v>
      </c>
      <c r="AF5" s="7" t="s">
        <v>109</v>
      </c>
      <c r="AG5" s="192"/>
    </row>
    <row r="6" spans="1:33" ht="20" customHeight="1" x14ac:dyDescent="0.2">
      <c r="A6" s="40"/>
      <c r="B6" s="11" t="s">
        <v>16</v>
      </c>
      <c r="C6" s="30">
        <v>44192.875</v>
      </c>
      <c r="D6" s="29">
        <v>44198.416666666664</v>
      </c>
      <c r="E6" s="12" t="s">
        <v>60</v>
      </c>
      <c r="F6" s="13" t="s">
        <v>66</v>
      </c>
      <c r="G6" s="14">
        <v>1.82548</v>
      </c>
      <c r="H6" s="33">
        <v>99.389052238806002</v>
      </c>
      <c r="I6" s="15">
        <v>5.4069171250116401</v>
      </c>
      <c r="J6" s="16">
        <v>-11.772997</v>
      </c>
      <c r="K6" s="35">
        <v>-22.306011333333299</v>
      </c>
      <c r="L6" s="18">
        <v>-162.87725</v>
      </c>
      <c r="M6" s="33">
        <v>68.068241157690196</v>
      </c>
      <c r="N6" s="19">
        <v>15.570840666666699</v>
      </c>
      <c r="O6" s="17">
        <v>-11.2417717328715</v>
      </c>
      <c r="P6" s="35">
        <v>-21.240476556157802</v>
      </c>
      <c r="Q6" s="18">
        <v>-157.900544441661</v>
      </c>
      <c r="R6" s="33">
        <v>33.446695246861204</v>
      </c>
      <c r="S6" s="18">
        <v>12.0232680076015</v>
      </c>
      <c r="T6" s="20">
        <f t="shared" ref="T6" si="0">U6^0.529</f>
        <v>1.0061234605943428</v>
      </c>
      <c r="U6" s="39">
        <f t="shared" ref="U6" si="1">EXP((-7.685+6.7123*(10^3/(273.15+G6))-1.6664*(10^6/(273.15+G6)^2)+0.35041*(10^9/(273.15+G6)^3))/1000)</f>
        <v>1.0116070882065167</v>
      </c>
      <c r="V6" s="21">
        <f t="shared" ref="V6" si="2">EXP((1158.8*((273.15+G6)^3/10^9)-1620.1*((273.15+G6)^2/10^6)+794.84*((273.15+G6)/10^3)-161.04+2.9992*(10^9/(273.15+G6)^3))/1000)</f>
        <v>1.1089003248552283</v>
      </c>
      <c r="W6" s="17">
        <f t="shared" ref="W6" si="3">(1000+J6)/T6-1000</f>
        <v>-17.787536316637443</v>
      </c>
      <c r="X6" s="35">
        <f t="shared" ref="X6" si="4">(1000+K6)/U6-1000</f>
        <v>-33.523983703964291</v>
      </c>
      <c r="Y6" s="18">
        <f t="shared" ref="Y6" si="5">(1000+L6)/V6-1000</f>
        <v>-245.08746977841315</v>
      </c>
      <c r="Z6" s="33">
        <f>1000*(1000*LN(W6/1000+1)-0.528*1000*LN(X6/1000+1))</f>
        <v>56.528202303248065</v>
      </c>
      <c r="AA6" s="18">
        <f>Y6-8*X6</f>
        <v>23.104399853301175</v>
      </c>
      <c r="AB6" s="16">
        <f t="shared" ref="AB6" si="6">W6-O6</f>
        <v>-6.5457645837659424</v>
      </c>
      <c r="AC6" s="35">
        <f t="shared" ref="AC6" si="7">X6-P6</f>
        <v>-12.283507147806489</v>
      </c>
      <c r="AD6" s="17">
        <f t="shared" ref="AD6" si="8">Y6-Q6</f>
        <v>-87.186925336752154</v>
      </c>
      <c r="AE6" s="35">
        <f t="shared" ref="AE6" si="9">Z6-R6</f>
        <v>23.081507056386862</v>
      </c>
      <c r="AF6" s="23">
        <f t="shared" ref="AF6" si="10">AA6-S6</f>
        <v>11.081131845699675</v>
      </c>
      <c r="AG6" s="22" t="s">
        <v>0</v>
      </c>
    </row>
    <row r="7" spans="1:33" ht="20" customHeight="1" x14ac:dyDescent="0.2">
      <c r="A7" s="40"/>
      <c r="B7" s="11" t="s">
        <v>17</v>
      </c>
      <c r="C7" s="31">
        <v>44201.5</v>
      </c>
      <c r="D7" s="29">
        <v>44207.375</v>
      </c>
      <c r="E7" s="12" t="s">
        <v>60</v>
      </c>
      <c r="F7" s="13" t="s">
        <v>66</v>
      </c>
      <c r="G7" s="14">
        <v>0.68637500000000495</v>
      </c>
      <c r="H7" s="33">
        <v>86.042791666666801</v>
      </c>
      <c r="I7" s="18">
        <v>4.4746900344924097</v>
      </c>
      <c r="J7" s="16">
        <v>-9.1234307666666705</v>
      </c>
      <c r="K7" s="35">
        <v>-17.3039043333333</v>
      </c>
      <c r="L7" s="18">
        <v>-130.138313333333</v>
      </c>
      <c r="M7" s="33">
        <v>51.129452017597998</v>
      </c>
      <c r="N7" s="19">
        <v>8.29292133333335</v>
      </c>
      <c r="O7" s="17" t="s">
        <v>111</v>
      </c>
      <c r="P7" s="35" t="s">
        <v>111</v>
      </c>
      <c r="Q7" s="18" t="s">
        <v>111</v>
      </c>
      <c r="R7" s="33" t="s">
        <v>111</v>
      </c>
      <c r="S7" s="18" t="s">
        <v>111</v>
      </c>
      <c r="T7" s="20">
        <f t="shared" ref="T7:T60" si="11">U7^0.529</f>
        <v>1.0061921250467647</v>
      </c>
      <c r="U7" s="39">
        <f t="shared" ref="U7:U38" si="12">EXP((-7.685+6.7123*(10^3/(273.15+G7))-1.6664*(10^6/(273.15+G7)^2)+0.35041*(10^9/(273.15+G7)^3))/1000)</f>
        <v>1.0117376000942289</v>
      </c>
      <c r="V7" s="21">
        <f t="shared" ref="V7:V38" si="13">EXP((1158.8*((273.15+G7)^3/10^9)-1620.1*((273.15+G7)^2/10^6)+794.84*((273.15+G7)/10^3)-161.04+2.9992*(10^9/(273.15+G7)^3))/1000)</f>
        <v>1.1106947665493236</v>
      </c>
      <c r="W7" s="17">
        <f t="shared" ref="W7:W38" si="14">(1000+J7)/T7-1000</f>
        <v>-15.221303598176632</v>
      </c>
      <c r="X7" s="35">
        <f t="shared" ref="X7:X38" si="15">(1000+K7)/U7-1000</f>
        <v>-28.704581528706058</v>
      </c>
      <c r="Y7" s="18">
        <f t="shared" ref="Y7:Y38" si="16">(1000+L7)/V7-1000</f>
        <v>-216.83102066904519</v>
      </c>
      <c r="Z7" s="33">
        <f>1000*(1000*LN(W7/1000+1)-0.528*1000*LN(X7/1000+1))</f>
        <v>39.460221400274165</v>
      </c>
      <c r="AA7" s="18">
        <f>Y7-8*X7</f>
        <v>12.805631560603274</v>
      </c>
      <c r="AB7" s="16" t="s">
        <v>111</v>
      </c>
      <c r="AC7" s="35" t="s">
        <v>111</v>
      </c>
      <c r="AD7" s="18" t="s">
        <v>111</v>
      </c>
      <c r="AE7" s="33" t="s">
        <v>111</v>
      </c>
      <c r="AF7" s="19" t="s">
        <v>111</v>
      </c>
      <c r="AG7" s="22" t="s">
        <v>0</v>
      </c>
    </row>
    <row r="8" spans="1:33" ht="20" customHeight="1" x14ac:dyDescent="0.2">
      <c r="A8" s="40"/>
      <c r="B8" s="97" t="s">
        <v>18</v>
      </c>
      <c r="C8" s="98">
        <v>44216.125</v>
      </c>
      <c r="D8" s="99">
        <v>44217.208333333336</v>
      </c>
      <c r="E8" s="100" t="s">
        <v>61</v>
      </c>
      <c r="F8" s="101" t="s">
        <v>67</v>
      </c>
      <c r="G8" s="102">
        <v>5.7313683333333296</v>
      </c>
      <c r="H8" s="103">
        <v>98.143833333333305</v>
      </c>
      <c r="I8" s="104">
        <v>4.4746900344924097</v>
      </c>
      <c r="J8" s="105">
        <v>-2.5598731333333302</v>
      </c>
      <c r="K8" s="106">
        <v>-4.8904686000000002</v>
      </c>
      <c r="L8" s="104">
        <v>-23.900980000000001</v>
      </c>
      <c r="M8" s="103">
        <v>25.346813464074501</v>
      </c>
      <c r="N8" s="107">
        <v>15.222768800000001</v>
      </c>
      <c r="O8" s="108" t="s">
        <v>111</v>
      </c>
      <c r="P8" s="106" t="s">
        <v>111</v>
      </c>
      <c r="Q8" s="104" t="s">
        <v>111</v>
      </c>
      <c r="R8" s="103" t="s">
        <v>111</v>
      </c>
      <c r="S8" s="104" t="s">
        <v>111</v>
      </c>
      <c r="T8" s="109">
        <f t="shared" si="11"/>
        <v>1.0058961488647611</v>
      </c>
      <c r="U8" s="110">
        <f t="shared" si="12"/>
        <v>1.0111750888708668</v>
      </c>
      <c r="V8" s="111">
        <f t="shared" si="13"/>
        <v>1.1029996615916544</v>
      </c>
      <c r="W8" s="108">
        <f t="shared" si="14"/>
        <v>-8.4064562804397838</v>
      </c>
      <c r="X8" s="106">
        <f t="shared" si="15"/>
        <v>-15.888007574243602</v>
      </c>
      <c r="Y8" s="104">
        <f t="shared" si="16"/>
        <v>-115.05048098431314</v>
      </c>
      <c r="Z8" s="103">
        <f t="shared" ref="Z8:Z60" si="17">1000*(1000*LN(W8/1000+1)-0.528*1000*LN(X8/1000+1))</f>
        <v>14.233766787777213</v>
      </c>
      <c r="AA8" s="104">
        <f t="shared" ref="AA8:AA60" si="18">Y8-8*X8</f>
        <v>12.053579609635676</v>
      </c>
      <c r="AB8" s="105" t="s">
        <v>111</v>
      </c>
      <c r="AC8" s="106" t="s">
        <v>111</v>
      </c>
      <c r="AD8" s="104" t="s">
        <v>111</v>
      </c>
      <c r="AE8" s="103" t="s">
        <v>111</v>
      </c>
      <c r="AF8" s="107" t="s">
        <v>111</v>
      </c>
      <c r="AG8" s="112" t="s">
        <v>0</v>
      </c>
    </row>
    <row r="9" spans="1:33" ht="20" customHeight="1" x14ac:dyDescent="0.2">
      <c r="A9" s="40"/>
      <c r="B9" s="11" t="s">
        <v>19</v>
      </c>
      <c r="C9" s="31">
        <v>44218.458333333336</v>
      </c>
      <c r="D9" s="29">
        <v>44221.166666666664</v>
      </c>
      <c r="E9" s="12" t="s">
        <v>61</v>
      </c>
      <c r="F9" s="13" t="s">
        <v>68</v>
      </c>
      <c r="G9" s="14">
        <v>6.07221393700787</v>
      </c>
      <c r="H9" s="33">
        <v>98.911039370078697</v>
      </c>
      <c r="I9" s="18">
        <v>23.678568099189</v>
      </c>
      <c r="J9" s="16">
        <v>-3.9762906333333299</v>
      </c>
      <c r="K9" s="35">
        <v>-7.5801204666666697</v>
      </c>
      <c r="L9" s="18">
        <v>-48.798194666666703</v>
      </c>
      <c r="M9" s="33">
        <v>33.332657542227601</v>
      </c>
      <c r="N9" s="19">
        <v>11.842769066666699</v>
      </c>
      <c r="O9" s="17">
        <v>-9.1428369230411608</v>
      </c>
      <c r="P9" s="35">
        <v>-17.33274164981</v>
      </c>
      <c r="Q9" s="18">
        <v>-128.07891636062701</v>
      </c>
      <c r="R9" s="33">
        <v>47.872227487889603</v>
      </c>
      <c r="S9" s="18">
        <v>10.5830168378523</v>
      </c>
      <c r="T9" s="20">
        <f t="shared" si="11"/>
        <v>1.0058768897243773</v>
      </c>
      <c r="U9" s="39">
        <f t="shared" si="12"/>
        <v>1.0111384914279968</v>
      </c>
      <c r="V9" s="21">
        <f t="shared" si="13"/>
        <v>1.1025025839717877</v>
      </c>
      <c r="W9" s="17">
        <f t="shared" si="14"/>
        <v>-9.7956126225451499</v>
      </c>
      <c r="X9" s="35">
        <f t="shared" si="15"/>
        <v>-18.512411557221867</v>
      </c>
      <c r="Y9" s="18">
        <f t="shared" si="16"/>
        <v>-137.23394469824314</v>
      </c>
      <c r="Z9" s="33">
        <f t="shared" si="17"/>
        <v>22.255660568724522</v>
      </c>
      <c r="AA9" s="18">
        <f t="shared" si="18"/>
        <v>10.865347759531801</v>
      </c>
      <c r="AB9" s="16">
        <f t="shared" ref="AB9:AF12" si="19">W9-O9</f>
        <v>-0.65277569950398906</v>
      </c>
      <c r="AC9" s="35">
        <f t="shared" si="19"/>
        <v>-1.1796699074118671</v>
      </c>
      <c r="AD9" s="17">
        <f t="shared" si="19"/>
        <v>-9.1550283376161303</v>
      </c>
      <c r="AE9" s="35">
        <f t="shared" si="19"/>
        <v>-25.616566919165081</v>
      </c>
      <c r="AF9" s="23">
        <f t="shared" si="19"/>
        <v>0.28233092167950069</v>
      </c>
      <c r="AG9" s="41" t="s">
        <v>112</v>
      </c>
    </row>
    <row r="10" spans="1:33" ht="20" customHeight="1" x14ac:dyDescent="0.2">
      <c r="A10" s="40"/>
      <c r="B10" s="42" t="s">
        <v>20</v>
      </c>
      <c r="C10" s="43">
        <v>44226.541666666664</v>
      </c>
      <c r="D10" s="44">
        <v>44228.458333333336</v>
      </c>
      <c r="E10" s="45" t="s">
        <v>61</v>
      </c>
      <c r="F10" s="46" t="s">
        <v>69</v>
      </c>
      <c r="G10" s="47">
        <v>5.7755630487804899</v>
      </c>
      <c r="H10" s="48">
        <v>95.534951219512195</v>
      </c>
      <c r="I10" s="49">
        <v>15.288524284515701</v>
      </c>
      <c r="J10" s="50">
        <v>-5.2491130333333302</v>
      </c>
      <c r="K10" s="54">
        <v>-9.9787824333333308</v>
      </c>
      <c r="L10" s="49">
        <v>-70.013194333333303</v>
      </c>
      <c r="M10" s="48">
        <v>32.323397349389701</v>
      </c>
      <c r="N10" s="52">
        <v>9.8170651333333403</v>
      </c>
      <c r="O10" s="53">
        <v>-10.619724218903301</v>
      </c>
      <c r="P10" s="54">
        <v>-20.0923340777566</v>
      </c>
      <c r="Q10" s="49">
        <v>-148.71706188150301</v>
      </c>
      <c r="R10" s="48">
        <v>40.965162624039202</v>
      </c>
      <c r="S10" s="49">
        <v>12.021610740550701</v>
      </c>
      <c r="T10" s="55">
        <f t="shared" si="11"/>
        <v>1.0058936465900674</v>
      </c>
      <c r="U10" s="56">
        <f t="shared" si="12"/>
        <v>1.0111703338541593</v>
      </c>
      <c r="V10" s="57">
        <f t="shared" si="13"/>
        <v>1.1029350523858041</v>
      </c>
      <c r="W10" s="53">
        <f t="shared" si="14"/>
        <v>-11.077472912940834</v>
      </c>
      <c r="X10" s="54">
        <f t="shared" si="15"/>
        <v>-20.91548335568848</v>
      </c>
      <c r="Y10" s="49">
        <f t="shared" si="16"/>
        <v>-156.80728103166723</v>
      </c>
      <c r="Z10" s="48">
        <f t="shared" si="17"/>
        <v>21.214982259612825</v>
      </c>
      <c r="AA10" s="49">
        <f t="shared" si="18"/>
        <v>10.516585813840607</v>
      </c>
      <c r="AB10" s="50">
        <f t="shared" si="19"/>
        <v>-0.45774869403753371</v>
      </c>
      <c r="AC10" s="54">
        <f t="shared" si="19"/>
        <v>-0.8231492779318792</v>
      </c>
      <c r="AD10" s="53">
        <f t="shared" si="19"/>
        <v>-8.0902191501642164</v>
      </c>
      <c r="AE10" s="54">
        <f t="shared" si="19"/>
        <v>-19.750180364426377</v>
      </c>
      <c r="AF10" s="58">
        <f t="shared" si="19"/>
        <v>-1.5050249267100941</v>
      </c>
      <c r="AG10" s="59" t="s">
        <v>112</v>
      </c>
    </row>
    <row r="11" spans="1:33" ht="20" customHeight="1" x14ac:dyDescent="0.2">
      <c r="A11" s="40"/>
      <c r="B11" s="97" t="s">
        <v>21</v>
      </c>
      <c r="C11" s="98">
        <v>44234.125</v>
      </c>
      <c r="D11" s="99">
        <v>44234.458333333336</v>
      </c>
      <c r="E11" s="100" t="s">
        <v>61</v>
      </c>
      <c r="F11" s="101" t="s">
        <v>67</v>
      </c>
      <c r="G11" s="102">
        <v>6.2084489130434797</v>
      </c>
      <c r="H11" s="103">
        <v>97.354304347826101</v>
      </c>
      <c r="I11" s="104">
        <v>17.152978465554199</v>
      </c>
      <c r="J11" s="105">
        <v>-4.1316335333333303</v>
      </c>
      <c r="K11" s="106">
        <v>-7.8556474999999999</v>
      </c>
      <c r="L11" s="104">
        <v>-51.342821666666701</v>
      </c>
      <c r="M11" s="103">
        <v>23.967123630519001</v>
      </c>
      <c r="N11" s="107">
        <v>11.5023583333333</v>
      </c>
      <c r="O11" s="108">
        <v>-8.8587657124920103</v>
      </c>
      <c r="P11" s="106">
        <v>-16.7552611779433</v>
      </c>
      <c r="Q11" s="104">
        <v>-125.574114324318</v>
      </c>
      <c r="R11" s="103">
        <v>24.807727621781801</v>
      </c>
      <c r="S11" s="104">
        <v>8.4679750992287701</v>
      </c>
      <c r="T11" s="109">
        <f t="shared" si="11"/>
        <v>1.0058692170995955</v>
      </c>
      <c r="U11" s="110">
        <f t="shared" si="12"/>
        <v>1.0111239115924182</v>
      </c>
      <c r="V11" s="111">
        <f t="shared" si="13"/>
        <v>1.1023046801836016</v>
      </c>
      <c r="W11" s="108">
        <f t="shared" si="14"/>
        <v>-9.9424959655949579</v>
      </c>
      <c r="X11" s="106">
        <f t="shared" si="15"/>
        <v>-18.770754874669478</v>
      </c>
      <c r="Y11" s="104">
        <f t="shared" si="16"/>
        <v>-139.38750747631457</v>
      </c>
      <c r="Z11" s="103">
        <f t="shared" si="17"/>
        <v>12.904653864961091</v>
      </c>
      <c r="AA11" s="104">
        <f t="shared" si="18"/>
        <v>10.778531521041259</v>
      </c>
      <c r="AB11" s="105">
        <f t="shared" si="19"/>
        <v>-1.0837302531029476</v>
      </c>
      <c r="AC11" s="106">
        <f t="shared" si="19"/>
        <v>-2.0154936967261783</v>
      </c>
      <c r="AD11" s="108">
        <f t="shared" si="19"/>
        <v>-13.813393151996564</v>
      </c>
      <c r="AE11" s="106">
        <f t="shared" si="19"/>
        <v>-11.90307375682071</v>
      </c>
      <c r="AF11" s="113">
        <f t="shared" si="19"/>
        <v>2.310556421812489</v>
      </c>
      <c r="AG11" s="114" t="s">
        <v>112</v>
      </c>
    </row>
    <row r="12" spans="1:33" ht="20" customHeight="1" x14ac:dyDescent="0.2">
      <c r="A12" s="40"/>
      <c r="B12" s="11" t="s">
        <v>22</v>
      </c>
      <c r="C12" s="31">
        <v>44235.75</v>
      </c>
      <c r="D12" s="29">
        <v>44235.958333333336</v>
      </c>
      <c r="E12" s="12" t="s">
        <v>61</v>
      </c>
      <c r="F12" s="13" t="s">
        <v>70</v>
      </c>
      <c r="G12" s="14">
        <v>3.7076018421052601</v>
      </c>
      <c r="H12" s="33">
        <v>96.337000000000003</v>
      </c>
      <c r="I12" s="18">
        <v>7.0849258879462997</v>
      </c>
      <c r="J12" s="16">
        <v>-8.7127485999999994</v>
      </c>
      <c r="K12" s="35">
        <v>-16.5159633333333</v>
      </c>
      <c r="L12" s="18">
        <v>-125.075866666667</v>
      </c>
      <c r="M12" s="33">
        <v>42.318138877810398</v>
      </c>
      <c r="N12" s="19">
        <v>7.0518400000000003</v>
      </c>
      <c r="O12" s="17">
        <v>-12.4031888828096</v>
      </c>
      <c r="P12" s="35">
        <v>-23.4311445864418</v>
      </c>
      <c r="Q12" s="18">
        <v>-174.089518237389</v>
      </c>
      <c r="R12" s="33">
        <v>39.069699204447602</v>
      </c>
      <c r="S12" s="18">
        <v>13.3596384541448</v>
      </c>
      <c r="T12" s="20">
        <f t="shared" si="11"/>
        <v>1.0060123847271134</v>
      </c>
      <c r="U12" s="39">
        <f t="shared" si="12"/>
        <v>1.0113959808909685</v>
      </c>
      <c r="V12" s="21">
        <f t="shared" si="13"/>
        <v>1.1060092518232374</v>
      </c>
      <c r="W12" s="17">
        <f t="shared" si="14"/>
        <v>-14.63712927461404</v>
      </c>
      <c r="X12" s="35">
        <f t="shared" si="15"/>
        <v>-27.59744427668511</v>
      </c>
      <c r="Y12" s="18">
        <f t="shared" si="16"/>
        <v>-208.93597237904157</v>
      </c>
      <c r="Z12" s="33">
        <f t="shared" si="17"/>
        <v>30.986596042337666</v>
      </c>
      <c r="AA12" s="18">
        <f t="shared" si="18"/>
        <v>11.843581834439306</v>
      </c>
      <c r="AB12" s="16">
        <f t="shared" si="19"/>
        <v>-2.23394039180444</v>
      </c>
      <c r="AC12" s="35">
        <f t="shared" si="19"/>
        <v>-4.16629969024331</v>
      </c>
      <c r="AD12" s="17">
        <f t="shared" si="19"/>
        <v>-34.846454141652572</v>
      </c>
      <c r="AE12" s="35">
        <f t="shared" si="19"/>
        <v>-8.0831031621099356</v>
      </c>
      <c r="AF12" s="23">
        <f t="shared" si="19"/>
        <v>-1.5160566197054948</v>
      </c>
      <c r="AG12" s="41" t="s">
        <v>112</v>
      </c>
    </row>
    <row r="13" spans="1:33" ht="20" customHeight="1" x14ac:dyDescent="0.2">
      <c r="A13" s="40"/>
      <c r="B13" s="60" t="s">
        <v>23</v>
      </c>
      <c r="C13" s="61">
        <v>44236.791666666664</v>
      </c>
      <c r="D13" s="62">
        <v>44237.083333333336</v>
      </c>
      <c r="E13" s="63" t="s">
        <v>61</v>
      </c>
      <c r="F13" s="64" t="s">
        <v>71</v>
      </c>
      <c r="G13" s="65">
        <v>5.4276513793103502</v>
      </c>
      <c r="H13" s="66">
        <v>98.298413793103407</v>
      </c>
      <c r="I13" s="67">
        <v>5.4069171250116597</v>
      </c>
      <c r="J13" s="68">
        <v>-4.4254178333333298</v>
      </c>
      <c r="K13" s="72">
        <v>-8.4236696333333292</v>
      </c>
      <c r="L13" s="67">
        <v>-55.468775000000001</v>
      </c>
      <c r="M13" s="66">
        <v>31.2974462717367</v>
      </c>
      <c r="N13" s="76">
        <v>11.9205820666667</v>
      </c>
      <c r="O13" s="71"/>
      <c r="P13" s="72"/>
      <c r="Q13" s="67"/>
      <c r="R13" s="66"/>
      <c r="S13" s="67"/>
      <c r="T13" s="73">
        <f t="shared" si="11"/>
        <v>1.0059133863563323</v>
      </c>
      <c r="U13" s="74">
        <f t="shared" si="12"/>
        <v>1.0112078451772319</v>
      </c>
      <c r="V13" s="75">
        <f t="shared" si="13"/>
        <v>1.1034449441653098</v>
      </c>
      <c r="W13" s="71">
        <f t="shared" si="14"/>
        <v>-10.278026249471964</v>
      </c>
      <c r="X13" s="72">
        <f t="shared" si="15"/>
        <v>-19.413926527760054</v>
      </c>
      <c r="Y13" s="67">
        <f t="shared" si="16"/>
        <v>-144.01599282827704</v>
      </c>
      <c r="Z13" s="66">
        <f t="shared" si="17"/>
        <v>20.15191989394971</v>
      </c>
      <c r="AA13" s="67">
        <f t="shared" si="18"/>
        <v>11.2954193938034</v>
      </c>
      <c r="AB13" s="68" t="s">
        <v>111</v>
      </c>
      <c r="AC13" s="72" t="s">
        <v>111</v>
      </c>
      <c r="AD13" s="67" t="s">
        <v>111</v>
      </c>
      <c r="AE13" s="66" t="s">
        <v>111</v>
      </c>
      <c r="AF13" s="76" t="s">
        <v>111</v>
      </c>
      <c r="AG13" s="77" t="s">
        <v>0</v>
      </c>
    </row>
    <row r="14" spans="1:33" ht="20" customHeight="1" x14ac:dyDescent="0.2">
      <c r="A14" s="40"/>
      <c r="B14" s="11" t="s">
        <v>24</v>
      </c>
      <c r="C14" s="31">
        <v>44239.625</v>
      </c>
      <c r="D14" s="29">
        <v>44240</v>
      </c>
      <c r="E14" s="12" t="s">
        <v>61</v>
      </c>
      <c r="F14" s="13" t="s">
        <v>70</v>
      </c>
      <c r="G14" s="14">
        <v>4.0656294444444399</v>
      </c>
      <c r="H14" s="33">
        <v>99.504833333333295</v>
      </c>
      <c r="I14" s="18">
        <v>3.3560175258693001</v>
      </c>
      <c r="J14" s="16">
        <v>-4.6419621666666702</v>
      </c>
      <c r="K14" s="35">
        <v>-8.8366115000000001</v>
      </c>
      <c r="L14" s="18">
        <v>-56.008469666666699</v>
      </c>
      <c r="M14" s="33">
        <v>33.698214397442499</v>
      </c>
      <c r="N14" s="19">
        <v>14.6844223333333</v>
      </c>
      <c r="O14" s="17">
        <v>-9.9652897736985402</v>
      </c>
      <c r="P14" s="35">
        <v>-18.8453890849289</v>
      </c>
      <c r="Q14" s="18">
        <v>-137.58315822089401</v>
      </c>
      <c r="R14" s="33">
        <v>30.1461761526446</v>
      </c>
      <c r="S14" s="18">
        <v>13.179954458537299</v>
      </c>
      <c r="T14" s="20">
        <f t="shared" si="11"/>
        <v>1.0059915833349584</v>
      </c>
      <c r="U14" s="39">
        <f t="shared" si="12"/>
        <v>1.0113564487233551</v>
      </c>
      <c r="V14" s="21">
        <f t="shared" si="13"/>
        <v>1.1054694649003296</v>
      </c>
      <c r="W14" s="17">
        <f t="shared" si="14"/>
        <v>-10.570213188438288</v>
      </c>
      <c r="X14" s="35">
        <f t="shared" si="15"/>
        <v>-19.966313804440574</v>
      </c>
      <c r="Y14" s="18">
        <f t="shared" si="16"/>
        <v>-146.0718180773589</v>
      </c>
      <c r="Z14" s="33">
        <f t="shared" si="17"/>
        <v>22.405771136380537</v>
      </c>
      <c r="AA14" s="18">
        <f t="shared" si="18"/>
        <v>13.658692358165695</v>
      </c>
      <c r="AB14" s="16">
        <f t="shared" ref="AB14:AF20" si="20">W14-O14</f>
        <v>-0.60492341473974776</v>
      </c>
      <c r="AC14" s="35">
        <f t="shared" si="20"/>
        <v>-1.1209247195116738</v>
      </c>
      <c r="AD14" s="17">
        <f t="shared" si="20"/>
        <v>-8.4886598564648921</v>
      </c>
      <c r="AE14" s="35">
        <f t="shared" si="20"/>
        <v>-7.740405016264063</v>
      </c>
      <c r="AF14" s="23">
        <f t="shared" si="20"/>
        <v>0.47873789962839552</v>
      </c>
      <c r="AG14" s="41" t="s">
        <v>112</v>
      </c>
    </row>
    <row r="15" spans="1:33" ht="20" customHeight="1" x14ac:dyDescent="0.2">
      <c r="A15" s="40"/>
      <c r="B15" s="11" t="s">
        <v>25</v>
      </c>
      <c r="C15" s="31">
        <v>44249.375</v>
      </c>
      <c r="D15" s="29">
        <v>44250.291666666664</v>
      </c>
      <c r="E15" s="12" t="s">
        <v>62</v>
      </c>
      <c r="F15" s="13" t="s">
        <v>70</v>
      </c>
      <c r="G15" s="14">
        <v>8.80446256410257</v>
      </c>
      <c r="H15" s="33">
        <v>85.119538461538397</v>
      </c>
      <c r="I15" s="18">
        <v>7.2713713060501703</v>
      </c>
      <c r="J15" s="16">
        <v>-1.8281563416197599</v>
      </c>
      <c r="K15" s="35">
        <v>-3.5187645673247299</v>
      </c>
      <c r="L15" s="18">
        <v>-23.010431027001701</v>
      </c>
      <c r="M15" s="33">
        <v>31.354790593937199</v>
      </c>
      <c r="N15" s="19">
        <v>5.1396855115961104</v>
      </c>
      <c r="O15" s="17">
        <v>-7.1847433649713501</v>
      </c>
      <c r="P15" s="35">
        <v>-13.6066113037029</v>
      </c>
      <c r="Q15" s="18">
        <v>-96.967946710932694</v>
      </c>
      <c r="R15" s="33">
        <v>23.213173119528701</v>
      </c>
      <c r="S15" s="18">
        <v>11.884943718690399</v>
      </c>
      <c r="T15" s="20">
        <f t="shared" si="11"/>
        <v>1.0057257090542768</v>
      </c>
      <c r="U15" s="39">
        <f t="shared" si="12"/>
        <v>1.0108512299785966</v>
      </c>
      <c r="V15" s="21">
        <f t="shared" si="13"/>
        <v>1.0986165104017021</v>
      </c>
      <c r="W15" s="17">
        <f t="shared" si="14"/>
        <v>-7.5108603945302548</v>
      </c>
      <c r="X15" s="35">
        <f t="shared" si="15"/>
        <v>-14.21573632177865</v>
      </c>
      <c r="Y15" s="18">
        <f t="shared" si="16"/>
        <v>-110.70918767116621</v>
      </c>
      <c r="Z15" s="33">
        <f t="shared" si="17"/>
        <v>20.561913003161791</v>
      </c>
      <c r="AA15" s="18">
        <f t="shared" si="18"/>
        <v>3.0167029030629919</v>
      </c>
      <c r="AB15" s="16">
        <f t="shared" si="20"/>
        <v>-0.32611702955890465</v>
      </c>
      <c r="AC15" s="35">
        <f t="shared" si="20"/>
        <v>-0.60912501807574948</v>
      </c>
      <c r="AD15" s="17">
        <f t="shared" si="20"/>
        <v>-13.741240960233512</v>
      </c>
      <c r="AE15" s="35">
        <f t="shared" si="20"/>
        <v>-2.6512601163669096</v>
      </c>
      <c r="AF15" s="23">
        <f t="shared" si="20"/>
        <v>-8.8682408156274075</v>
      </c>
      <c r="AG15" s="41" t="s">
        <v>112</v>
      </c>
    </row>
    <row r="16" spans="1:33" ht="20" customHeight="1" thickBot="1" x14ac:dyDescent="0.25">
      <c r="A16" s="40"/>
      <c r="B16" s="135" t="s">
        <v>26</v>
      </c>
      <c r="C16" s="136">
        <v>44261.666666666664</v>
      </c>
      <c r="D16" s="137">
        <v>44263.708333333336</v>
      </c>
      <c r="E16" s="138" t="s">
        <v>60</v>
      </c>
      <c r="F16" s="139" t="s">
        <v>72</v>
      </c>
      <c r="G16" s="140">
        <v>7.8535306122448896</v>
      </c>
      <c r="H16" s="141">
        <v>79.057530612244904</v>
      </c>
      <c r="I16" s="142">
        <v>9.13582548708861</v>
      </c>
      <c r="J16" s="143">
        <v>-2.1991805288808601</v>
      </c>
      <c r="K16" s="144">
        <v>-4.2171833569955499</v>
      </c>
      <c r="L16" s="142">
        <v>-21.7576537423868</v>
      </c>
      <c r="M16" s="141">
        <v>29.7788925887976</v>
      </c>
      <c r="N16" s="145">
        <v>11.979813113577601</v>
      </c>
      <c r="O16" s="146">
        <v>-8.0723880929980503</v>
      </c>
      <c r="P16" s="144">
        <v>-15.297250326058</v>
      </c>
      <c r="Q16" s="142">
        <v>-107.009164519965</v>
      </c>
      <c r="R16" s="141">
        <v>34.351460134514298</v>
      </c>
      <c r="S16" s="142">
        <v>15.368838088498901</v>
      </c>
      <c r="T16" s="147">
        <f t="shared" si="11"/>
        <v>1.0057776885582634</v>
      </c>
      <c r="U16" s="148">
        <f t="shared" si="12"/>
        <v>1.0109499929489432</v>
      </c>
      <c r="V16" s="149">
        <f t="shared" si="13"/>
        <v>1.0999494310988907</v>
      </c>
      <c r="W16" s="146">
        <f t="shared" si="14"/>
        <v>-7.9310459735678478</v>
      </c>
      <c r="X16" s="144">
        <f t="shared" si="15"/>
        <v>-15.002894714600075</v>
      </c>
      <c r="Y16" s="142">
        <f t="shared" si="16"/>
        <v>-110.6478910759447</v>
      </c>
      <c r="Z16" s="141">
        <f t="shared" si="17"/>
        <v>18.888444873599752</v>
      </c>
      <c r="AA16" s="142">
        <f t="shared" si="18"/>
        <v>9.375266640855898</v>
      </c>
      <c r="AB16" s="143">
        <f t="shared" si="20"/>
        <v>0.14134211943020247</v>
      </c>
      <c r="AC16" s="144">
        <f t="shared" si="20"/>
        <v>0.29435561145792555</v>
      </c>
      <c r="AD16" s="146">
        <f t="shared" si="20"/>
        <v>-3.6387265559797015</v>
      </c>
      <c r="AE16" s="144">
        <f t="shared" si="20"/>
        <v>-15.463015260914545</v>
      </c>
      <c r="AF16" s="150">
        <f t="shared" si="20"/>
        <v>-5.9935714476430029</v>
      </c>
      <c r="AG16" s="151" t="s">
        <v>113</v>
      </c>
    </row>
    <row r="17" spans="1:33" ht="20" customHeight="1" x14ac:dyDescent="0.2">
      <c r="A17" s="40"/>
      <c r="B17" s="116" t="s">
        <v>27</v>
      </c>
      <c r="C17" s="117">
        <v>44289.708333333336</v>
      </c>
      <c r="D17" s="118">
        <v>44289.791666666664</v>
      </c>
      <c r="E17" s="119" t="s">
        <v>0</v>
      </c>
      <c r="F17" s="120" t="s">
        <v>73</v>
      </c>
      <c r="G17" s="121">
        <v>14.7711818181818</v>
      </c>
      <c r="H17" s="122">
        <v>50.654318181818198</v>
      </c>
      <c r="I17" s="123">
        <v>4.1017991982847297</v>
      </c>
      <c r="J17" s="124">
        <v>-3.3347981058077498</v>
      </c>
      <c r="K17" s="128">
        <v>-6.3044231078101598</v>
      </c>
      <c r="L17" s="123">
        <v>-42.833584339302497</v>
      </c>
      <c r="M17" s="122">
        <v>-1.0984366645832799</v>
      </c>
      <c r="N17" s="132">
        <v>7.6018005231787198</v>
      </c>
      <c r="O17" s="127">
        <v>-8.7893958174666391</v>
      </c>
      <c r="P17" s="128">
        <v>-16.609741640947899</v>
      </c>
      <c r="Q17" s="123">
        <v>-119.564681603323</v>
      </c>
      <c r="R17" s="122">
        <v>15.361088845241699</v>
      </c>
      <c r="S17" s="123">
        <v>13.313251524261201</v>
      </c>
      <c r="T17" s="129">
        <f t="shared" si="11"/>
        <v>1.0054142729719449</v>
      </c>
      <c r="U17" s="130">
        <f t="shared" si="12"/>
        <v>1.0102595851502154</v>
      </c>
      <c r="V17" s="131">
        <f t="shared" si="13"/>
        <v>1.0907027075823528</v>
      </c>
      <c r="W17" s="127">
        <f t="shared" si="14"/>
        <v>-8.7019563108955253</v>
      </c>
      <c r="X17" s="128">
        <f t="shared" si="15"/>
        <v>-16.395794211210273</v>
      </c>
      <c r="Y17" s="123">
        <f t="shared" si="16"/>
        <v>-122.43142975013905</v>
      </c>
      <c r="Z17" s="122">
        <f t="shared" si="17"/>
        <v>-11.305661079774154</v>
      </c>
      <c r="AA17" s="123">
        <f t="shared" si="18"/>
        <v>8.7349239395431368</v>
      </c>
      <c r="AB17" s="124">
        <f t="shared" si="20"/>
        <v>8.7439506571113768E-2</v>
      </c>
      <c r="AC17" s="128">
        <f t="shared" si="20"/>
        <v>0.21394742973762604</v>
      </c>
      <c r="AD17" s="127">
        <f t="shared" si="20"/>
        <v>-2.8667481468160503</v>
      </c>
      <c r="AE17" s="128">
        <f t="shared" si="20"/>
        <v>-26.666749925015854</v>
      </c>
      <c r="AF17" s="126">
        <f t="shared" si="20"/>
        <v>-4.578327584718064</v>
      </c>
      <c r="AG17" s="134" t="s">
        <v>113</v>
      </c>
    </row>
    <row r="18" spans="1:33" ht="20" customHeight="1" x14ac:dyDescent="0.2">
      <c r="A18" s="40"/>
      <c r="B18" s="97" t="s">
        <v>28</v>
      </c>
      <c r="C18" s="98">
        <v>44296.625</v>
      </c>
      <c r="D18" s="99">
        <v>44298.083333333336</v>
      </c>
      <c r="E18" s="100" t="s">
        <v>0</v>
      </c>
      <c r="F18" s="101" t="s">
        <v>67</v>
      </c>
      <c r="G18" s="102">
        <v>6.7326250303030299</v>
      </c>
      <c r="H18" s="103">
        <v>95.143593878787897</v>
      </c>
      <c r="I18" s="104">
        <v>30.763493987135298</v>
      </c>
      <c r="J18" s="105">
        <v>-4.0712918485224696</v>
      </c>
      <c r="K18" s="106">
        <v>-7.7510157335486198</v>
      </c>
      <c r="L18" s="104">
        <v>-46.984415501686797</v>
      </c>
      <c r="M18" s="103">
        <v>28.8772763356227</v>
      </c>
      <c r="N18" s="107">
        <v>15.023710366702201</v>
      </c>
      <c r="O18" s="108">
        <v>-8.69320199383092</v>
      </c>
      <c r="P18" s="106">
        <v>-16.481613827511001</v>
      </c>
      <c r="Q18" s="104">
        <v>-115.39659583602599</v>
      </c>
      <c r="R18" s="103">
        <v>44.587473132760302</v>
      </c>
      <c r="S18" s="104">
        <v>16.456314784062201</v>
      </c>
      <c r="T18" s="109">
        <f t="shared" si="11"/>
        <v>1.0058398293484261</v>
      </c>
      <c r="U18" s="110">
        <f t="shared" si="12"/>
        <v>1.0110680687010427</v>
      </c>
      <c r="V18" s="111">
        <f t="shared" si="13"/>
        <v>1.1015473356297645</v>
      </c>
      <c r="W18" s="108">
        <f t="shared" si="14"/>
        <v>-9.8535779830560841</v>
      </c>
      <c r="X18" s="106">
        <f t="shared" si="15"/>
        <v>-18.613073656622191</v>
      </c>
      <c r="Y18" s="104">
        <f t="shared" si="16"/>
        <v>-134.83919058869526</v>
      </c>
      <c r="Z18" s="103">
        <f t="shared" si="17"/>
        <v>17.870014438939208</v>
      </c>
      <c r="AA18" s="104">
        <f t="shared" si="18"/>
        <v>14.06539866428227</v>
      </c>
      <c r="AB18" s="105">
        <f t="shared" si="20"/>
        <v>-1.1603759892251642</v>
      </c>
      <c r="AC18" s="106">
        <f t="shared" si="20"/>
        <v>-2.1314598291111899</v>
      </c>
      <c r="AD18" s="108">
        <f t="shared" si="20"/>
        <v>-19.442594752669265</v>
      </c>
      <c r="AE18" s="106">
        <f t="shared" si="20"/>
        <v>-26.717458693821094</v>
      </c>
      <c r="AF18" s="113">
        <f t="shared" si="20"/>
        <v>-2.3909161197799307</v>
      </c>
      <c r="AG18" s="114" t="s">
        <v>112</v>
      </c>
    </row>
    <row r="19" spans="1:33" ht="20" customHeight="1" x14ac:dyDescent="0.2">
      <c r="A19" s="40"/>
      <c r="B19" s="116" t="s">
        <v>29</v>
      </c>
      <c r="C19" s="117">
        <v>44302.375</v>
      </c>
      <c r="D19" s="118">
        <v>44305.541666666664</v>
      </c>
      <c r="E19" s="119" t="s">
        <v>0</v>
      </c>
      <c r="F19" s="120" t="s">
        <v>74</v>
      </c>
      <c r="G19" s="121">
        <v>5.3697959183673802</v>
      </c>
      <c r="H19" s="122">
        <v>80.537792857142804</v>
      </c>
      <c r="I19" s="123">
        <v>9.1358254870886704</v>
      </c>
      <c r="J19" s="124">
        <v>-4.6228436871079701</v>
      </c>
      <c r="K19" s="128">
        <v>-8.7950867202403895</v>
      </c>
      <c r="L19" s="123">
        <v>-50.910888552073402</v>
      </c>
      <c r="M19" s="122">
        <v>30.785588707058601</v>
      </c>
      <c r="N19" s="132">
        <v>19.4498052098497</v>
      </c>
      <c r="O19" s="127">
        <v>-9.6235528312861902</v>
      </c>
      <c r="P19" s="128">
        <v>-18.223306023520401</v>
      </c>
      <c r="Q19" s="123">
        <v>-125.970563644737</v>
      </c>
      <c r="R19" s="122">
        <v>40.803412924466301</v>
      </c>
      <c r="S19" s="123">
        <v>19.815884543426701</v>
      </c>
      <c r="T19" s="129">
        <f t="shared" si="11"/>
        <v>1.0059166781361208</v>
      </c>
      <c r="U19" s="130">
        <f t="shared" si="12"/>
        <v>1.0112141005843172</v>
      </c>
      <c r="V19" s="131">
        <f t="shared" si="13"/>
        <v>1.1035300192358111</v>
      </c>
      <c r="W19" s="127">
        <f t="shared" si="14"/>
        <v>-10.477529652612702</v>
      </c>
      <c r="X19" s="128">
        <f t="shared" si="15"/>
        <v>-19.787290637062483</v>
      </c>
      <c r="Y19" s="123">
        <f t="shared" si="16"/>
        <v>-139.9517050699119</v>
      </c>
      <c r="Z19" s="122">
        <f t="shared" si="17"/>
        <v>19.633895898572007</v>
      </c>
      <c r="AA19" s="123">
        <f t="shared" si="18"/>
        <v>18.346620026587971</v>
      </c>
      <c r="AB19" s="124">
        <f t="shared" si="20"/>
        <v>-0.85397682132651198</v>
      </c>
      <c r="AC19" s="128">
        <f t="shared" si="20"/>
        <v>-1.5639846135420825</v>
      </c>
      <c r="AD19" s="127">
        <f t="shared" si="20"/>
        <v>-13.981141425174897</v>
      </c>
      <c r="AE19" s="128">
        <f t="shared" si="20"/>
        <v>-21.169517025894294</v>
      </c>
      <c r="AF19" s="126">
        <f t="shared" si="20"/>
        <v>-1.4692645168387308</v>
      </c>
      <c r="AG19" s="134" t="s">
        <v>112</v>
      </c>
    </row>
    <row r="20" spans="1:33" ht="20" customHeight="1" x14ac:dyDescent="0.2">
      <c r="A20" s="40"/>
      <c r="B20" s="97" t="s">
        <v>30</v>
      </c>
      <c r="C20" s="98">
        <v>44312.166666666664</v>
      </c>
      <c r="D20" s="99">
        <v>44313</v>
      </c>
      <c r="E20" s="100" t="s">
        <v>0</v>
      </c>
      <c r="F20" s="101" t="s">
        <v>67</v>
      </c>
      <c r="G20" s="102">
        <v>10.6702142857143</v>
      </c>
      <c r="H20" s="103">
        <v>81.737857142857393</v>
      </c>
      <c r="I20" s="104">
        <v>2.6102358534538599</v>
      </c>
      <c r="J20" s="105">
        <v>-1.8704071779654801</v>
      </c>
      <c r="K20" s="106">
        <v>-3.5502938710267502</v>
      </c>
      <c r="L20" s="104">
        <v>-27.8837422426678</v>
      </c>
      <c r="M20" s="103">
        <v>5.7322053496072396</v>
      </c>
      <c r="N20" s="107">
        <v>0.51860872554626103</v>
      </c>
      <c r="O20" s="108">
        <v>-7.5627342559443198</v>
      </c>
      <c r="P20" s="106">
        <v>-14.309053664420199</v>
      </c>
      <c r="Q20" s="104">
        <v>-106.905166575932</v>
      </c>
      <c r="R20" s="103">
        <v>18.4608350438318</v>
      </c>
      <c r="S20" s="104">
        <v>7.5672627394298102</v>
      </c>
      <c r="T20" s="109">
        <f t="shared" si="11"/>
        <v>1.0056256452660812</v>
      </c>
      <c r="U20" s="110">
        <f t="shared" si="12"/>
        <v>1.0106611178941844</v>
      </c>
      <c r="V20" s="111">
        <f t="shared" si="13"/>
        <v>1.0960601566848356</v>
      </c>
      <c r="W20" s="108">
        <f t="shared" si="14"/>
        <v>-7.4541182191742337</v>
      </c>
      <c r="X20" s="106">
        <f t="shared" si="15"/>
        <v>-14.061500451132474</v>
      </c>
      <c r="Y20" s="104">
        <f t="shared" si="16"/>
        <v>-113.08129227357972</v>
      </c>
      <c r="Z20" s="103">
        <f t="shared" si="17"/>
        <v>-4.8725907949407343</v>
      </c>
      <c r="AA20" s="104">
        <f t="shared" si="18"/>
        <v>-0.5892886645199269</v>
      </c>
      <c r="AB20" s="105">
        <f t="shared" si="20"/>
        <v>0.10861603677008613</v>
      </c>
      <c r="AC20" s="106">
        <f t="shared" si="20"/>
        <v>0.24755321328772517</v>
      </c>
      <c r="AD20" s="108">
        <f t="shared" si="20"/>
        <v>-6.1761256976477199</v>
      </c>
      <c r="AE20" s="106">
        <f t="shared" si="20"/>
        <v>-23.333425838772534</v>
      </c>
      <c r="AF20" s="113">
        <f t="shared" si="20"/>
        <v>-8.156551403949738</v>
      </c>
      <c r="AG20" s="114" t="s">
        <v>113</v>
      </c>
    </row>
    <row r="21" spans="1:33" ht="20" customHeight="1" x14ac:dyDescent="0.2">
      <c r="A21" s="40"/>
      <c r="B21" s="116" t="s">
        <v>31</v>
      </c>
      <c r="C21" s="117">
        <v>44314.208333333336</v>
      </c>
      <c r="D21" s="118">
        <v>44314.458333333336</v>
      </c>
      <c r="E21" s="119" t="s">
        <v>0</v>
      </c>
      <c r="F21" s="120" t="s">
        <v>74</v>
      </c>
      <c r="G21" s="121">
        <v>9.1507333333333296</v>
      </c>
      <c r="H21" s="122">
        <v>99.010395333333307</v>
      </c>
      <c r="I21" s="123">
        <v>5.5933625431155001</v>
      </c>
      <c r="J21" s="124">
        <v>-2.9695029069497001</v>
      </c>
      <c r="K21" s="128">
        <v>-5.6612278514169896</v>
      </c>
      <c r="L21" s="123">
        <v>-33.314138159241402</v>
      </c>
      <c r="M21" s="122">
        <v>23.700805729724401</v>
      </c>
      <c r="N21" s="132">
        <v>11.9756846520945</v>
      </c>
      <c r="O21" s="127" t="s">
        <v>111</v>
      </c>
      <c r="P21" s="128" t="s">
        <v>111</v>
      </c>
      <c r="Q21" s="123" t="s">
        <v>111</v>
      </c>
      <c r="R21" s="122" t="s">
        <v>111</v>
      </c>
      <c r="S21" s="123" t="s">
        <v>111</v>
      </c>
      <c r="T21" s="129">
        <f t="shared" si="11"/>
        <v>1.0057069471046181</v>
      </c>
      <c r="U21" s="130">
        <f t="shared" si="12"/>
        <v>1.0108155827000758</v>
      </c>
      <c r="V21" s="131">
        <f t="shared" si="13"/>
        <v>1.0981362273653892</v>
      </c>
      <c r="W21" s="127">
        <f t="shared" si="14"/>
        <v>-8.6272149521755637</v>
      </c>
      <c r="X21" s="128">
        <f t="shared" si="15"/>
        <v>-16.300511026432901</v>
      </c>
      <c r="Y21" s="123">
        <f t="shared" si="16"/>
        <v>-119.70314998167567</v>
      </c>
      <c r="Z21" s="122">
        <f t="shared" si="17"/>
        <v>12.943302198401341</v>
      </c>
      <c r="AA21" s="123">
        <f t="shared" si="18"/>
        <v>10.700938229787539</v>
      </c>
      <c r="AB21" s="124" t="s">
        <v>111</v>
      </c>
      <c r="AC21" s="128" t="s">
        <v>111</v>
      </c>
      <c r="AD21" s="123" t="s">
        <v>111</v>
      </c>
      <c r="AE21" s="122" t="s">
        <v>111</v>
      </c>
      <c r="AF21" s="132" t="s">
        <v>111</v>
      </c>
      <c r="AG21" s="133" t="s">
        <v>0</v>
      </c>
    </row>
    <row r="22" spans="1:33" ht="20" customHeight="1" x14ac:dyDescent="0.2">
      <c r="A22" s="40"/>
      <c r="B22" s="97" t="s">
        <v>32</v>
      </c>
      <c r="C22" s="98">
        <v>44314.583333333336</v>
      </c>
      <c r="D22" s="99">
        <v>44315.5</v>
      </c>
      <c r="E22" s="100" t="s">
        <v>0</v>
      </c>
      <c r="F22" s="101" t="s">
        <v>67</v>
      </c>
      <c r="G22" s="102">
        <v>8.9788468309859208</v>
      </c>
      <c r="H22" s="103">
        <v>99.5410915492958</v>
      </c>
      <c r="I22" s="104">
        <v>26.475249370746699</v>
      </c>
      <c r="J22" s="105">
        <v>-4.4377428212538002</v>
      </c>
      <c r="K22" s="106">
        <v>-8.4336865172170299</v>
      </c>
      <c r="L22" s="104">
        <v>-57.533640426362297</v>
      </c>
      <c r="M22" s="103">
        <v>24.251449319732099</v>
      </c>
      <c r="N22" s="107">
        <v>9.9358517113738607</v>
      </c>
      <c r="O22" s="108" t="s">
        <v>111</v>
      </c>
      <c r="P22" s="106" t="s">
        <v>111</v>
      </c>
      <c r="Q22" s="104" t="s">
        <v>111</v>
      </c>
      <c r="R22" s="103" t="s">
        <v>111</v>
      </c>
      <c r="S22" s="104" t="s">
        <v>111</v>
      </c>
      <c r="T22" s="109">
        <f t="shared" si="11"/>
        <v>1.0057162494267493</v>
      </c>
      <c r="U22" s="110">
        <f t="shared" si="12"/>
        <v>1.0108332568269878</v>
      </c>
      <c r="V22" s="111">
        <f t="shared" si="13"/>
        <v>1.0983743000062938</v>
      </c>
      <c r="W22" s="108">
        <f t="shared" si="14"/>
        <v>-10.096279396689511</v>
      </c>
      <c r="X22" s="106">
        <f t="shared" si="15"/>
        <v>-19.060456523446646</v>
      </c>
      <c r="Y22" s="104">
        <f t="shared" si="16"/>
        <v>-141.94427203164059</v>
      </c>
      <c r="Z22" s="103">
        <f t="shared" si="17"/>
        <v>13.476447037943373</v>
      </c>
      <c r="AA22" s="104">
        <f t="shared" si="18"/>
        <v>10.539380155932577</v>
      </c>
      <c r="AB22" s="105" t="s">
        <v>111</v>
      </c>
      <c r="AC22" s="106" t="s">
        <v>111</v>
      </c>
      <c r="AD22" s="104" t="s">
        <v>111</v>
      </c>
      <c r="AE22" s="103" t="s">
        <v>111</v>
      </c>
      <c r="AF22" s="107" t="s">
        <v>111</v>
      </c>
      <c r="AG22" s="112" t="s">
        <v>0</v>
      </c>
    </row>
    <row r="23" spans="1:33" ht="20" customHeight="1" x14ac:dyDescent="0.2">
      <c r="A23" s="40"/>
      <c r="B23" s="60" t="s">
        <v>33</v>
      </c>
      <c r="C23" s="61">
        <v>44315.75</v>
      </c>
      <c r="D23" s="62">
        <v>44317.958333333336</v>
      </c>
      <c r="E23" s="63" t="s">
        <v>61</v>
      </c>
      <c r="F23" s="64" t="s">
        <v>75</v>
      </c>
      <c r="G23" s="65">
        <v>10.2523346774194</v>
      </c>
      <c r="H23" s="66">
        <v>99.284870967741995</v>
      </c>
      <c r="I23" s="67">
        <v>46.238463689754802</v>
      </c>
      <c r="J23" s="68">
        <v>-4.45722181309426</v>
      </c>
      <c r="K23" s="72">
        <v>-8.4798204898407992</v>
      </c>
      <c r="L23" s="67">
        <v>-57.139563145752902</v>
      </c>
      <c r="M23" s="66">
        <v>29.2519263623957</v>
      </c>
      <c r="N23" s="76">
        <v>10.6990007729735</v>
      </c>
      <c r="O23" s="71">
        <v>-9.2447626074689406</v>
      </c>
      <c r="P23" s="72">
        <v>-17.491590329087799</v>
      </c>
      <c r="Q23" s="67">
        <v>-128.12766828135599</v>
      </c>
      <c r="R23" s="66">
        <v>30.421592256902901</v>
      </c>
      <c r="S23" s="67">
        <v>11.8050543513466</v>
      </c>
      <c r="T23" s="73">
        <f t="shared" si="11"/>
        <v>1.0056478390439232</v>
      </c>
      <c r="U23" s="74">
        <f t="shared" si="12"/>
        <v>1.0107032825973294</v>
      </c>
      <c r="V23" s="75">
        <f t="shared" si="13"/>
        <v>1.096626046772915</v>
      </c>
      <c r="W23" s="71">
        <f t="shared" si="14"/>
        <v>-10.048309621611111</v>
      </c>
      <c r="X23" s="72">
        <f t="shared" si="15"/>
        <v>-18.979955262313069</v>
      </c>
      <c r="Y23" s="67">
        <f t="shared" si="16"/>
        <v>-140.21699591320123</v>
      </c>
      <c r="Z23" s="66">
        <f t="shared" si="17"/>
        <v>18.605515553302254</v>
      </c>
      <c r="AA23" s="67">
        <f t="shared" si="18"/>
        <v>11.622646185303324</v>
      </c>
      <c r="AB23" s="68">
        <f t="shared" ref="AB23:AB34" si="21">W23-O23</f>
        <v>-0.80354701414217011</v>
      </c>
      <c r="AC23" s="72">
        <f t="shared" ref="AC23:AC34" si="22">X23-P23</f>
        <v>-1.4883649332252702</v>
      </c>
      <c r="AD23" s="71">
        <f t="shared" ref="AD23:AD34" si="23">Y23-Q23</f>
        <v>-12.089327631845237</v>
      </c>
      <c r="AE23" s="72">
        <f t="shared" ref="AE23:AE34" si="24">Z23-R23</f>
        <v>-11.816076703600647</v>
      </c>
      <c r="AF23" s="70">
        <f t="shared" ref="AF23:AF34" si="25">AA23-S23</f>
        <v>-0.1824081660432757</v>
      </c>
      <c r="AG23" s="78" t="s">
        <v>112</v>
      </c>
    </row>
    <row r="24" spans="1:33" ht="20" customHeight="1" x14ac:dyDescent="0.2">
      <c r="A24" s="40"/>
      <c r="B24" s="11" t="s">
        <v>34</v>
      </c>
      <c r="C24" s="31">
        <v>44321.25</v>
      </c>
      <c r="D24" s="29">
        <v>44321.291666666664</v>
      </c>
      <c r="E24" s="12" t="s">
        <v>61</v>
      </c>
      <c r="F24" s="13" t="s">
        <v>70</v>
      </c>
      <c r="G24" s="14">
        <v>9.3972857142856991</v>
      </c>
      <c r="H24" s="33">
        <v>94.200571428571294</v>
      </c>
      <c r="I24" s="18">
        <v>1.3051179267269799</v>
      </c>
      <c r="J24" s="16">
        <v>-2.0511210923692502</v>
      </c>
      <c r="K24" s="35">
        <v>-3.9300560255819601</v>
      </c>
      <c r="L24" s="18">
        <v>-29.315306732186599</v>
      </c>
      <c r="M24" s="33">
        <v>25.930342521422599</v>
      </c>
      <c r="N24" s="19">
        <v>2.1251414724690201</v>
      </c>
      <c r="O24" s="17">
        <v>-6.72263679631447</v>
      </c>
      <c r="P24" s="35">
        <v>-12.7263494238115</v>
      </c>
      <c r="Q24" s="18">
        <v>-93.801101043893397</v>
      </c>
      <c r="R24" s="33">
        <v>17.278892140351001</v>
      </c>
      <c r="S24" s="18">
        <v>8.0096943465986605</v>
      </c>
      <c r="T24" s="20">
        <f t="shared" si="11"/>
        <v>1.0056936416087618</v>
      </c>
      <c r="U24" s="39">
        <f t="shared" si="12"/>
        <v>1.0107903029187799</v>
      </c>
      <c r="V24" s="21">
        <f t="shared" si="13"/>
        <v>1.0977958922091589</v>
      </c>
      <c r="W24" s="17">
        <f t="shared" si="14"/>
        <v>-7.7009164428465056</v>
      </c>
      <c r="X24" s="35">
        <f t="shared" si="15"/>
        <v>-14.563217416960811</v>
      </c>
      <c r="Y24" s="18">
        <f t="shared" si="16"/>
        <v>-115.78764307958215</v>
      </c>
      <c r="Z24" s="33">
        <f t="shared" si="17"/>
        <v>15.197841232044595</v>
      </c>
      <c r="AA24" s="18">
        <f t="shared" si="18"/>
        <v>0.71809625610433159</v>
      </c>
      <c r="AB24" s="16">
        <f t="shared" si="21"/>
        <v>-0.97827964653203558</v>
      </c>
      <c r="AC24" s="35">
        <f t="shared" si="22"/>
        <v>-1.8368679931493102</v>
      </c>
      <c r="AD24" s="17">
        <f t="shared" si="23"/>
        <v>-21.986542035688757</v>
      </c>
      <c r="AE24" s="35">
        <f t="shared" si="24"/>
        <v>-2.0810509083064055</v>
      </c>
      <c r="AF24" s="23">
        <f t="shared" si="25"/>
        <v>-7.2915980904943289</v>
      </c>
      <c r="AG24" s="41" t="s">
        <v>112</v>
      </c>
    </row>
    <row r="25" spans="1:33" ht="20" customHeight="1" x14ac:dyDescent="0.2">
      <c r="A25" s="40"/>
      <c r="B25" s="60" t="s">
        <v>35</v>
      </c>
      <c r="C25" s="61">
        <v>44323.083333333336</v>
      </c>
      <c r="D25" s="62">
        <v>44327.375</v>
      </c>
      <c r="E25" s="63" t="s">
        <v>61</v>
      </c>
      <c r="F25" s="64" t="s">
        <v>75</v>
      </c>
      <c r="G25" s="65">
        <v>11.9173706293706</v>
      </c>
      <c r="H25" s="66">
        <v>95.992853146853093</v>
      </c>
      <c r="I25" s="67">
        <v>53.323389577701199</v>
      </c>
      <c r="J25" s="68">
        <v>-3.0500312650580201</v>
      </c>
      <c r="K25" s="72">
        <v>-5.8264068469401096</v>
      </c>
      <c r="L25" s="67">
        <v>-29.545056838650499</v>
      </c>
      <c r="M25" s="66">
        <v>30.6477069156238</v>
      </c>
      <c r="N25" s="76">
        <v>17.066197936870399</v>
      </c>
      <c r="O25" s="71">
        <v>-7.7075984263976904</v>
      </c>
      <c r="P25" s="72">
        <v>-14.6033759851578</v>
      </c>
      <c r="Q25" s="67">
        <v>-102.50065119998899</v>
      </c>
      <c r="R25" s="66">
        <v>30.036710564797801</v>
      </c>
      <c r="S25" s="67">
        <v>14.3263566812726</v>
      </c>
      <c r="T25" s="73">
        <f t="shared" si="11"/>
        <v>1.0055601416926241</v>
      </c>
      <c r="U25" s="74">
        <f t="shared" si="12"/>
        <v>1.010536676191448</v>
      </c>
      <c r="V25" s="75">
        <f t="shared" si="13"/>
        <v>1.0943936611864205</v>
      </c>
      <c r="W25" s="71">
        <f t="shared" si="14"/>
        <v>-8.5625638892059897</v>
      </c>
      <c r="X25" s="72">
        <f t="shared" si="15"/>
        <v>-16.192468243763301</v>
      </c>
      <c r="Y25" s="67">
        <f t="shared" si="16"/>
        <v>-113.24875355245592</v>
      </c>
      <c r="Z25" s="66">
        <f t="shared" si="17"/>
        <v>20.166149088485241</v>
      </c>
      <c r="AA25" s="67">
        <f t="shared" si="18"/>
        <v>16.290992397650484</v>
      </c>
      <c r="AB25" s="68">
        <f t="shared" si="21"/>
        <v>-0.85496546280829921</v>
      </c>
      <c r="AC25" s="72">
        <f t="shared" si="22"/>
        <v>-1.5890922586055005</v>
      </c>
      <c r="AD25" s="71">
        <f t="shared" si="23"/>
        <v>-10.74810235246693</v>
      </c>
      <c r="AE25" s="72">
        <f t="shared" si="24"/>
        <v>-9.8705614763125595</v>
      </c>
      <c r="AF25" s="70">
        <f t="shared" si="25"/>
        <v>1.9646357163778845</v>
      </c>
      <c r="AG25" s="78" t="s">
        <v>112</v>
      </c>
    </row>
    <row r="26" spans="1:33" ht="20" customHeight="1" x14ac:dyDescent="0.2">
      <c r="A26" s="40"/>
      <c r="B26" s="42" t="s">
        <v>36</v>
      </c>
      <c r="C26" s="43">
        <v>44331.375</v>
      </c>
      <c r="D26" s="44">
        <v>44332.791666666664</v>
      </c>
      <c r="E26" s="45" t="s">
        <v>61</v>
      </c>
      <c r="F26" s="46" t="s">
        <v>69</v>
      </c>
      <c r="G26" s="47">
        <v>11.4925945945946</v>
      </c>
      <c r="H26" s="48">
        <v>96.532547027027107</v>
      </c>
      <c r="I26" s="49">
        <v>13.796960939684899</v>
      </c>
      <c r="J26" s="50">
        <v>-3.87116227230708</v>
      </c>
      <c r="K26" s="54">
        <v>-7.3786228966121801</v>
      </c>
      <c r="L26" s="49">
        <v>-57.2064492717466</v>
      </c>
      <c r="M26" s="48">
        <v>31.682555579123001</v>
      </c>
      <c r="N26" s="52">
        <v>1.8225339011508599</v>
      </c>
      <c r="O26" s="53">
        <v>-8.9372733835417808</v>
      </c>
      <c r="P26" s="54">
        <v>-16.9091532987409</v>
      </c>
      <c r="Q26" s="49">
        <v>-128.17203226267901</v>
      </c>
      <c r="R26" s="48">
        <v>27.054559446589</v>
      </c>
      <c r="S26" s="49">
        <v>7.1011941272488004</v>
      </c>
      <c r="T26" s="55">
        <f t="shared" si="11"/>
        <v>1.0055823294860853</v>
      </c>
      <c r="U26" s="56">
        <f t="shared" si="12"/>
        <v>1.0105788270804117</v>
      </c>
      <c r="V26" s="57">
        <f t="shared" si="13"/>
        <v>1.0949575265917981</v>
      </c>
      <c r="W26" s="53">
        <f t="shared" si="14"/>
        <v>-9.401012210729391</v>
      </c>
      <c r="X26" s="54">
        <f t="shared" si="15"/>
        <v>-17.769469828398655</v>
      </c>
      <c r="Y26" s="49">
        <f t="shared" si="16"/>
        <v>-138.9679253926638</v>
      </c>
      <c r="Z26" s="48">
        <f t="shared" si="17"/>
        <v>21.159344430017768</v>
      </c>
      <c r="AA26" s="49">
        <f t="shared" si="18"/>
        <v>3.1878332345254421</v>
      </c>
      <c r="AB26" s="50">
        <f t="shared" si="21"/>
        <v>-0.46373882718761017</v>
      </c>
      <c r="AC26" s="54">
        <f t="shared" si="22"/>
        <v>-0.86031652965775507</v>
      </c>
      <c r="AD26" s="53">
        <f t="shared" si="23"/>
        <v>-10.79589312998479</v>
      </c>
      <c r="AE26" s="54">
        <f t="shared" si="24"/>
        <v>-5.8952150165712318</v>
      </c>
      <c r="AF26" s="58">
        <f t="shared" si="25"/>
        <v>-3.9133608927233583</v>
      </c>
      <c r="AG26" s="59" t="s">
        <v>112</v>
      </c>
    </row>
    <row r="27" spans="1:33" ht="20" customHeight="1" x14ac:dyDescent="0.2">
      <c r="A27" s="40"/>
      <c r="B27" s="60" t="s">
        <v>37</v>
      </c>
      <c r="C27" s="61">
        <v>44337.791666666664</v>
      </c>
      <c r="D27" s="62">
        <v>44340.333333333336</v>
      </c>
      <c r="E27" s="63" t="s">
        <v>114</v>
      </c>
      <c r="F27" s="64" t="s">
        <v>76</v>
      </c>
      <c r="G27" s="65">
        <v>10.6520666666667</v>
      </c>
      <c r="H27" s="66">
        <v>96.342258444444496</v>
      </c>
      <c r="I27" s="67">
        <v>8.3900438146732501</v>
      </c>
      <c r="J27" s="68">
        <v>-1.91705301718745</v>
      </c>
      <c r="K27" s="72">
        <v>-3.6892500766188601</v>
      </c>
      <c r="L27" s="67">
        <v>-21.412530743262302</v>
      </c>
      <c r="M27" s="66">
        <v>32.6331684251181</v>
      </c>
      <c r="N27" s="76">
        <v>8.1014698696885201</v>
      </c>
      <c r="O27" s="71">
        <v>-6.6234807369678004</v>
      </c>
      <c r="P27" s="72">
        <v>-12.548892051695899</v>
      </c>
      <c r="Q27" s="67">
        <v>-93.172215262005594</v>
      </c>
      <c r="R27" s="66">
        <v>22.398885270358001</v>
      </c>
      <c r="S27" s="67">
        <v>7.2189211515612</v>
      </c>
      <c r="T27" s="73">
        <f t="shared" si="11"/>
        <v>1.0056266065119819</v>
      </c>
      <c r="U27" s="74">
        <f t="shared" si="12"/>
        <v>1.0106629440937336</v>
      </c>
      <c r="V27" s="75">
        <f t="shared" si="13"/>
        <v>1.0960846531662336</v>
      </c>
      <c r="W27" s="71">
        <f t="shared" si="14"/>
        <v>-7.5014518115571036</v>
      </c>
      <c r="X27" s="72">
        <f t="shared" si="15"/>
        <v>-14.200772131031385</v>
      </c>
      <c r="Y27" s="67">
        <f t="shared" si="16"/>
        <v>-107.19718004451988</v>
      </c>
      <c r="Z27" s="66">
        <f t="shared" si="17"/>
        <v>22.026680913074692</v>
      </c>
      <c r="AA27" s="67">
        <f t="shared" si="18"/>
        <v>6.4089970037312014</v>
      </c>
      <c r="AB27" s="68">
        <f t="shared" si="21"/>
        <v>-0.87797107458930324</v>
      </c>
      <c r="AC27" s="72">
        <f t="shared" si="22"/>
        <v>-1.651880079335486</v>
      </c>
      <c r="AD27" s="71">
        <f t="shared" si="23"/>
        <v>-14.024964782514289</v>
      </c>
      <c r="AE27" s="72">
        <f t="shared" si="24"/>
        <v>-0.3722043572833087</v>
      </c>
      <c r="AF27" s="70">
        <f t="shared" si="25"/>
        <v>-0.80992414782999855</v>
      </c>
      <c r="AG27" s="78" t="s">
        <v>112</v>
      </c>
    </row>
    <row r="28" spans="1:33" ht="20" customHeight="1" x14ac:dyDescent="0.2">
      <c r="A28" s="40"/>
      <c r="B28" s="116" t="s">
        <v>38</v>
      </c>
      <c r="C28" s="117">
        <v>44346.583333333336</v>
      </c>
      <c r="D28" s="118">
        <v>44346.625</v>
      </c>
      <c r="E28" s="119" t="s">
        <v>62</v>
      </c>
      <c r="F28" s="120" t="s">
        <v>74</v>
      </c>
      <c r="G28" s="121">
        <v>20.273333333333301</v>
      </c>
      <c r="H28" s="122">
        <v>55.521799999999999</v>
      </c>
      <c r="I28" s="123">
        <v>5.5933625431155001</v>
      </c>
      <c r="J28" s="124">
        <v>-2.5746612474771302</v>
      </c>
      <c r="K28" s="128">
        <v>-4.91934428789504</v>
      </c>
      <c r="L28" s="123">
        <v>-29.069738670905998</v>
      </c>
      <c r="M28" s="122">
        <v>25.8421934757069</v>
      </c>
      <c r="N28" s="132">
        <v>10.2850156322543</v>
      </c>
      <c r="O28" s="127">
        <v>-7.8295804415603403</v>
      </c>
      <c r="P28" s="128">
        <v>-14.8398224781313</v>
      </c>
      <c r="Q28" s="123">
        <v>-106.23137720639301</v>
      </c>
      <c r="R28" s="122">
        <v>33.760858340404901</v>
      </c>
      <c r="S28" s="123">
        <v>12.4872026186579</v>
      </c>
      <c r="T28" s="129">
        <f t="shared" si="11"/>
        <v>1.0051479328187913</v>
      </c>
      <c r="U28" s="130">
        <f t="shared" si="12"/>
        <v>1.0097537398884229</v>
      </c>
      <c r="V28" s="131">
        <f t="shared" si="13"/>
        <v>1.0840374881144017</v>
      </c>
      <c r="W28" s="127">
        <f t="shared" si="14"/>
        <v>-7.6830422807631749</v>
      </c>
      <c r="X28" s="128">
        <f t="shared" si="15"/>
        <v>-14.531349176225149</v>
      </c>
      <c r="Y28" s="123">
        <f t="shared" si="16"/>
        <v>-104.33885176983028</v>
      </c>
      <c r="Z28" s="122">
        <f t="shared" si="17"/>
        <v>16.13573334870555</v>
      </c>
      <c r="AA28" s="123">
        <f t="shared" si="18"/>
        <v>11.911941639970905</v>
      </c>
      <c r="AB28" s="124">
        <f t="shared" si="21"/>
        <v>0.14653816079716542</v>
      </c>
      <c r="AC28" s="128">
        <f t="shared" si="22"/>
        <v>0.30847330190615097</v>
      </c>
      <c r="AD28" s="127">
        <f t="shared" si="23"/>
        <v>1.8925254365627211</v>
      </c>
      <c r="AE28" s="128">
        <f t="shared" si="24"/>
        <v>-17.625124991699352</v>
      </c>
      <c r="AF28" s="126">
        <f t="shared" si="25"/>
        <v>-0.57526097868699466</v>
      </c>
      <c r="AG28" s="134" t="s">
        <v>113</v>
      </c>
    </row>
    <row r="29" spans="1:33" ht="20" customHeight="1" x14ac:dyDescent="0.2">
      <c r="A29" s="40"/>
      <c r="B29" s="11" t="s">
        <v>39</v>
      </c>
      <c r="C29" s="31">
        <v>44347.5</v>
      </c>
      <c r="D29" s="29">
        <v>44349.291666666664</v>
      </c>
      <c r="E29" s="12" t="s">
        <v>62</v>
      </c>
      <c r="F29" s="13" t="s">
        <v>70</v>
      </c>
      <c r="G29" s="14">
        <v>13.8769375</v>
      </c>
      <c r="H29" s="33">
        <v>84.559581875000205</v>
      </c>
      <c r="I29" s="18">
        <v>2.98312668966159</v>
      </c>
      <c r="J29" s="16">
        <v>-1.02394240911</v>
      </c>
      <c r="K29" s="35">
        <v>-1.9716513817985999</v>
      </c>
      <c r="L29" s="18">
        <v>-8.6248722019773805</v>
      </c>
      <c r="M29" s="33">
        <v>17.592588549940501</v>
      </c>
      <c r="N29" s="19">
        <v>7.1483388524114</v>
      </c>
      <c r="O29" s="17">
        <v>-7.3708459978744001</v>
      </c>
      <c r="P29" s="35">
        <v>-13.952180854611401</v>
      </c>
      <c r="Q29" s="18">
        <v>-99.261554196725896</v>
      </c>
      <c r="R29" s="33">
        <v>20.482544579317299</v>
      </c>
      <c r="S29" s="18">
        <v>12.355892640165299</v>
      </c>
      <c r="T29" s="20">
        <f t="shared" si="11"/>
        <v>1.0054593909746168</v>
      </c>
      <c r="U29" s="39">
        <f t="shared" si="12"/>
        <v>1.0103452871198182</v>
      </c>
      <c r="V29" s="21">
        <f t="shared" si="13"/>
        <v>1.0918413386432428</v>
      </c>
      <c r="W29" s="17">
        <f t="shared" si="14"/>
        <v>-6.4481305181726611</v>
      </c>
      <c r="X29" s="35">
        <f t="shared" si="15"/>
        <v>-12.190820958574022</v>
      </c>
      <c r="Y29" s="18">
        <f t="shared" si="16"/>
        <v>-92.015393894192357</v>
      </c>
      <c r="Z29" s="33">
        <f t="shared" si="17"/>
        <v>7.3004194490842167</v>
      </c>
      <c r="AA29" s="18">
        <f t="shared" si="18"/>
        <v>5.5111737743998219</v>
      </c>
      <c r="AB29" s="16">
        <f t="shared" si="21"/>
        <v>0.92271547970173895</v>
      </c>
      <c r="AC29" s="35">
        <f t="shared" si="22"/>
        <v>1.7613598960373782</v>
      </c>
      <c r="AD29" s="17">
        <f t="shared" si="23"/>
        <v>7.2461603025335393</v>
      </c>
      <c r="AE29" s="35">
        <f t="shared" si="24"/>
        <v>-13.182125130233082</v>
      </c>
      <c r="AF29" s="23">
        <f t="shared" si="25"/>
        <v>-6.8447188657654774</v>
      </c>
      <c r="AG29" s="41" t="s">
        <v>113</v>
      </c>
    </row>
    <row r="30" spans="1:33" ht="20" customHeight="1" x14ac:dyDescent="0.2">
      <c r="A30" s="40"/>
      <c r="B30" s="11" t="s">
        <v>40</v>
      </c>
      <c r="C30" s="31">
        <v>44353.666666666664</v>
      </c>
      <c r="D30" s="29">
        <v>44353.708333333336</v>
      </c>
      <c r="E30" s="12" t="s">
        <v>62</v>
      </c>
      <c r="F30" s="13" t="s">
        <v>70</v>
      </c>
      <c r="G30" s="14">
        <v>20.164000000000101</v>
      </c>
      <c r="H30" s="33">
        <v>62.717499999999603</v>
      </c>
      <c r="I30" s="18">
        <v>0.74578167241541105</v>
      </c>
      <c r="J30" s="16">
        <v>-0.683068713635824</v>
      </c>
      <c r="K30" s="35">
        <v>-1.3144095328221601</v>
      </c>
      <c r="L30" s="18">
        <v>-13.808875932646</v>
      </c>
      <c r="M30" s="33">
        <v>11.1626235637432</v>
      </c>
      <c r="N30" s="19">
        <v>-3.2935996700687502</v>
      </c>
      <c r="O30" s="17">
        <v>-7.7320682744291904</v>
      </c>
      <c r="P30" s="35">
        <v>-14.6628757760494</v>
      </c>
      <c r="Q30" s="18">
        <v>-107.22238822596699</v>
      </c>
      <c r="R30" s="33">
        <v>37.198190050164399</v>
      </c>
      <c r="S30" s="18">
        <v>10.080617982428301</v>
      </c>
      <c r="T30" s="20">
        <f t="shared" si="11"/>
        <v>1.0051530436279517</v>
      </c>
      <c r="U30" s="39">
        <f t="shared" si="12"/>
        <v>1.0097634454453686</v>
      </c>
      <c r="V30" s="21">
        <f t="shared" si="13"/>
        <v>1.0841644609215568</v>
      </c>
      <c r="W30" s="17">
        <f t="shared" si="14"/>
        <v>-5.8061927768958412</v>
      </c>
      <c r="X30" s="35">
        <f t="shared" si="15"/>
        <v>-10.970742730050688</v>
      </c>
      <c r="Y30" s="18">
        <f t="shared" si="16"/>
        <v>-90.367596785937735</v>
      </c>
      <c r="Z30" s="33">
        <f t="shared" si="17"/>
        <v>1.4465365653792972</v>
      </c>
      <c r="AA30" s="18">
        <f t="shared" si="18"/>
        <v>-2.601654945532232</v>
      </c>
      <c r="AB30" s="16">
        <f t="shared" si="21"/>
        <v>1.9258754975333492</v>
      </c>
      <c r="AC30" s="35">
        <f t="shared" si="22"/>
        <v>3.6921330459987125</v>
      </c>
      <c r="AD30" s="17">
        <f t="shared" si="23"/>
        <v>16.85479144002926</v>
      </c>
      <c r="AE30" s="35">
        <f t="shared" si="24"/>
        <v>-35.751653484785102</v>
      </c>
      <c r="AF30" s="23">
        <f t="shared" si="25"/>
        <v>-12.682272927960533</v>
      </c>
      <c r="AG30" s="41" t="s">
        <v>113</v>
      </c>
    </row>
    <row r="31" spans="1:33" ht="20" customHeight="1" x14ac:dyDescent="0.2">
      <c r="A31" s="40"/>
      <c r="B31" s="116" t="s">
        <v>41</v>
      </c>
      <c r="C31" s="117">
        <v>44355.625</v>
      </c>
      <c r="D31" s="118">
        <v>44355.625</v>
      </c>
      <c r="E31" s="119" t="s">
        <v>65</v>
      </c>
      <c r="F31" s="120" t="s">
        <v>74</v>
      </c>
      <c r="G31" s="121">
        <v>22.445</v>
      </c>
      <c r="H31" s="122">
        <v>56.021999999999998</v>
      </c>
      <c r="I31" s="123">
        <v>4.10179919828468</v>
      </c>
      <c r="J31" s="124">
        <v>-3.9831082829187201</v>
      </c>
      <c r="K31" s="128">
        <v>-7.5880405900852299</v>
      </c>
      <c r="L31" s="123">
        <v>-51.1474992832567</v>
      </c>
      <c r="M31" s="122">
        <v>30.701489258292899</v>
      </c>
      <c r="N31" s="132">
        <v>9.5568254374251698</v>
      </c>
      <c r="O31" s="127">
        <v>-8.2978621752463297</v>
      </c>
      <c r="P31" s="128">
        <v>-15.7282086158921</v>
      </c>
      <c r="Q31" s="123">
        <v>-113.05310526726301</v>
      </c>
      <c r="R31" s="122">
        <v>37.982564637518998</v>
      </c>
      <c r="S31" s="123">
        <v>12.7725636598737</v>
      </c>
      <c r="T31" s="129">
        <f t="shared" si="11"/>
        <v>1.0050478746574705</v>
      </c>
      <c r="U31" s="130">
        <f t="shared" si="12"/>
        <v>1.0095637357387877</v>
      </c>
      <c r="V31" s="131">
        <f t="shared" si="13"/>
        <v>1.081559139975425</v>
      </c>
      <c r="W31" s="127">
        <f t="shared" si="14"/>
        <v>-8.9856246335200467</v>
      </c>
      <c r="X31" s="128">
        <f t="shared" si="15"/>
        <v>-16.989295199199546</v>
      </c>
      <c r="Y31" s="123">
        <f t="shared" si="16"/>
        <v>-122.69938309771669</v>
      </c>
      <c r="Z31" s="122">
        <f t="shared" si="17"/>
        <v>21.183175740233651</v>
      </c>
      <c r="AA31" s="123">
        <f t="shared" si="18"/>
        <v>13.214978495879677</v>
      </c>
      <c r="AB31" s="124">
        <f t="shared" si="21"/>
        <v>-0.68776245827371696</v>
      </c>
      <c r="AC31" s="128">
        <f t="shared" si="22"/>
        <v>-1.2610865833074456</v>
      </c>
      <c r="AD31" s="127">
        <f t="shared" si="23"/>
        <v>-9.646277830453684</v>
      </c>
      <c r="AE31" s="128">
        <f t="shared" si="24"/>
        <v>-16.799388897285347</v>
      </c>
      <c r="AF31" s="126">
        <f t="shared" si="25"/>
        <v>0.44241483600597675</v>
      </c>
      <c r="AG31" s="134" t="s">
        <v>112</v>
      </c>
    </row>
    <row r="32" spans="1:33" ht="20" customHeight="1" thickBot="1" x14ac:dyDescent="0.25">
      <c r="A32" s="40"/>
      <c r="B32" s="152" t="s">
        <v>42</v>
      </c>
      <c r="C32" s="153">
        <v>44357.625</v>
      </c>
      <c r="D32" s="154">
        <v>44357.75</v>
      </c>
      <c r="E32" s="155" t="s">
        <v>64</v>
      </c>
      <c r="F32" s="156" t="s">
        <v>74</v>
      </c>
      <c r="G32" s="157">
        <v>23.1932962962963</v>
      </c>
      <c r="H32" s="158">
        <v>51.883703703703702</v>
      </c>
      <c r="I32" s="159">
        <v>5.0340262888039797</v>
      </c>
      <c r="J32" s="160">
        <v>-3.56965813372662</v>
      </c>
      <c r="K32" s="161">
        <v>-6.8066619202894199</v>
      </c>
      <c r="L32" s="159">
        <v>-45.987696584984803</v>
      </c>
      <c r="M32" s="158">
        <v>30.159976088832</v>
      </c>
      <c r="N32" s="162">
        <v>8.4655987773305998</v>
      </c>
      <c r="O32" s="163">
        <v>-8.9048906773335705</v>
      </c>
      <c r="P32" s="161">
        <v>-16.869533364632201</v>
      </c>
      <c r="Q32" s="159">
        <v>-119.85820402232</v>
      </c>
      <c r="R32" s="158">
        <v>38.436234711841301</v>
      </c>
      <c r="S32" s="159">
        <v>15.098062894737</v>
      </c>
      <c r="T32" s="164">
        <f t="shared" si="11"/>
        <v>1.005014028487456</v>
      </c>
      <c r="U32" s="165">
        <f t="shared" si="12"/>
        <v>1.0094994678044764</v>
      </c>
      <c r="V32" s="166">
        <f t="shared" si="13"/>
        <v>1.0807240623100545</v>
      </c>
      <c r="W32" s="163">
        <f t="shared" si="14"/>
        <v>-8.5408624933336341</v>
      </c>
      <c r="X32" s="161">
        <f t="shared" si="15"/>
        <v>-16.152687787175864</v>
      </c>
      <c r="Y32" s="159">
        <f t="shared" si="16"/>
        <v>-117.24709693628188</v>
      </c>
      <c r="Z32" s="158">
        <f t="shared" si="17"/>
        <v>20.70537463280786</v>
      </c>
      <c r="AA32" s="159">
        <f t="shared" si="18"/>
        <v>11.974405361125037</v>
      </c>
      <c r="AB32" s="160">
        <f t="shared" si="21"/>
        <v>0.36402818399993642</v>
      </c>
      <c r="AC32" s="161">
        <f t="shared" si="22"/>
        <v>0.71684557745633626</v>
      </c>
      <c r="AD32" s="163">
        <f t="shared" si="23"/>
        <v>2.6111070860381176</v>
      </c>
      <c r="AE32" s="161">
        <f t="shared" si="24"/>
        <v>-17.730860079033441</v>
      </c>
      <c r="AF32" s="167">
        <f t="shared" si="25"/>
        <v>-3.1236575336119632</v>
      </c>
      <c r="AG32" s="168" t="s">
        <v>113</v>
      </c>
    </row>
    <row r="33" spans="1:33" ht="20" customHeight="1" x14ac:dyDescent="0.2">
      <c r="A33" s="40"/>
      <c r="B33" s="42" t="s">
        <v>43</v>
      </c>
      <c r="C33" s="43">
        <v>44381.208333333336</v>
      </c>
      <c r="D33" s="44">
        <v>44381.458333333336</v>
      </c>
      <c r="E33" s="45" t="s">
        <v>65</v>
      </c>
      <c r="F33" s="46" t="s">
        <v>69</v>
      </c>
      <c r="G33" s="47">
        <v>15.994571428571399</v>
      </c>
      <c r="H33" s="48">
        <v>92.338451428571403</v>
      </c>
      <c r="I33" s="49">
        <v>15.661415120723399</v>
      </c>
      <c r="J33" s="50">
        <v>-4.8098237476367096</v>
      </c>
      <c r="K33" s="54">
        <v>-9.1126766322340806</v>
      </c>
      <c r="L33" s="49">
        <v>-73.874539173734902</v>
      </c>
      <c r="M33" s="48">
        <v>12.1219771899934</v>
      </c>
      <c r="N33" s="52">
        <v>-0.97312611586224795</v>
      </c>
      <c r="O33" s="53">
        <v>-9.4384964167712404</v>
      </c>
      <c r="P33" s="54">
        <v>-17.8353185997297</v>
      </c>
      <c r="Q33" s="49">
        <v>-137.10840972467901</v>
      </c>
      <c r="R33" s="48">
        <v>18.922228314883501</v>
      </c>
      <c r="S33" s="49">
        <v>5.5741390731589799</v>
      </c>
      <c r="T33" s="55">
        <f t="shared" si="11"/>
        <v>1.0053533991604247</v>
      </c>
      <c r="U33" s="56">
        <f t="shared" si="12"/>
        <v>1.0101439603352962</v>
      </c>
      <c r="V33" s="57">
        <f t="shared" si="13"/>
        <v>1.0891707710911867</v>
      </c>
      <c r="W33" s="53">
        <f t="shared" si="14"/>
        <v>-10.109104834726509</v>
      </c>
      <c r="X33" s="54">
        <f t="shared" si="15"/>
        <v>-19.063260014085927</v>
      </c>
      <c r="Y33" s="49">
        <f t="shared" si="16"/>
        <v>-149.69673681343329</v>
      </c>
      <c r="Z33" s="48">
        <f t="shared" si="17"/>
        <v>2.0291227144610957</v>
      </c>
      <c r="AA33" s="49">
        <f t="shared" si="18"/>
        <v>2.8093432992541238</v>
      </c>
      <c r="AB33" s="50">
        <f t="shared" si="21"/>
        <v>-0.67060841795526827</v>
      </c>
      <c r="AC33" s="54">
        <f t="shared" si="22"/>
        <v>-1.2279414143562271</v>
      </c>
      <c r="AD33" s="53">
        <f t="shared" si="23"/>
        <v>-12.588327088754284</v>
      </c>
      <c r="AE33" s="54">
        <f t="shared" si="24"/>
        <v>-16.893105600422405</v>
      </c>
      <c r="AF33" s="58">
        <f t="shared" si="25"/>
        <v>-2.7647957739048561</v>
      </c>
      <c r="AG33" s="59" t="s">
        <v>112</v>
      </c>
    </row>
    <row r="34" spans="1:33" ht="20" customHeight="1" x14ac:dyDescent="0.2">
      <c r="A34" s="40"/>
      <c r="B34" s="60" t="s">
        <v>44</v>
      </c>
      <c r="C34" s="61">
        <v>44384.125</v>
      </c>
      <c r="D34" s="62">
        <v>44384.166666666664</v>
      </c>
      <c r="E34" s="63" t="s">
        <v>64</v>
      </c>
      <c r="F34" s="64" t="s">
        <v>75</v>
      </c>
      <c r="G34" s="65">
        <v>18.408999999999899</v>
      </c>
      <c r="H34" s="66">
        <v>79.966000000000705</v>
      </c>
      <c r="I34" s="67">
        <v>0.55933625431157097</v>
      </c>
      <c r="J34" s="68">
        <v>-1.23389303279603</v>
      </c>
      <c r="K34" s="72">
        <v>-2.3512444332618898</v>
      </c>
      <c r="L34" s="67">
        <v>-17.498484594380699</v>
      </c>
      <c r="M34" s="66">
        <v>8.2638238641743502</v>
      </c>
      <c r="N34" s="76">
        <v>1.3114708717144199</v>
      </c>
      <c r="O34" s="71">
        <v>-6.8515204475306097</v>
      </c>
      <c r="P34" s="72">
        <v>-12.9579982220214</v>
      </c>
      <c r="Q34" s="67">
        <v>-96.874975146944493</v>
      </c>
      <c r="R34" s="66">
        <v>11.424445965981599</v>
      </c>
      <c r="S34" s="67">
        <v>6.7890106292266603</v>
      </c>
      <c r="T34" s="73">
        <f t="shared" si="11"/>
        <v>1.0052360672816585</v>
      </c>
      <c r="U34" s="74">
        <f t="shared" si="12"/>
        <v>1.0099211156355998</v>
      </c>
      <c r="V34" s="75">
        <f t="shared" si="13"/>
        <v>1.0862322390891921</v>
      </c>
      <c r="W34" s="71">
        <f t="shared" si="14"/>
        <v>-6.4362596260104965</v>
      </c>
      <c r="X34" s="72">
        <f t="shared" si="15"/>
        <v>-12.15180064943786</v>
      </c>
      <c r="Y34" s="67">
        <f t="shared" si="16"/>
        <v>-95.495898529536589</v>
      </c>
      <c r="Z34" s="66">
        <f t="shared" si="17"/>
        <v>-1.6082930111389615</v>
      </c>
      <c r="AA34" s="67">
        <f t="shared" si="18"/>
        <v>1.718506665966288</v>
      </c>
      <c r="AB34" s="68">
        <f t="shared" si="21"/>
        <v>0.41526082152011323</v>
      </c>
      <c r="AC34" s="72">
        <f t="shared" si="22"/>
        <v>0.80619757258354063</v>
      </c>
      <c r="AD34" s="71">
        <f t="shared" si="23"/>
        <v>1.3790766174079039</v>
      </c>
      <c r="AE34" s="72">
        <f t="shared" si="24"/>
        <v>-13.032738977120561</v>
      </c>
      <c r="AF34" s="70">
        <f t="shared" si="25"/>
        <v>-5.0705039632603723</v>
      </c>
      <c r="AG34" s="78" t="s">
        <v>113</v>
      </c>
    </row>
    <row r="35" spans="1:33" ht="20" customHeight="1" x14ac:dyDescent="0.2">
      <c r="A35" s="40"/>
      <c r="B35" s="60" t="s">
        <v>45</v>
      </c>
      <c r="C35" s="61">
        <v>44384.625</v>
      </c>
      <c r="D35" s="62">
        <v>44384.708333333336</v>
      </c>
      <c r="E35" s="63" t="s">
        <v>64</v>
      </c>
      <c r="F35" s="64" t="s">
        <v>71</v>
      </c>
      <c r="G35" s="65">
        <v>22.894399999999901</v>
      </c>
      <c r="H35" s="66">
        <v>63.223600000000502</v>
      </c>
      <c r="I35" s="67">
        <v>0.93222709051925101</v>
      </c>
      <c r="J35" s="68">
        <v>-2.1564891847912699</v>
      </c>
      <c r="K35" s="72">
        <v>-4.0930996241827398</v>
      </c>
      <c r="L35" s="67">
        <v>-39.153705735638198</v>
      </c>
      <c r="M35" s="66">
        <v>6.7738220689082702</v>
      </c>
      <c r="N35" s="76">
        <v>-6.4089087421762798</v>
      </c>
      <c r="O35" s="71" t="s">
        <v>111</v>
      </c>
      <c r="P35" s="72" t="s">
        <v>111</v>
      </c>
      <c r="Q35" s="67" t="s">
        <v>111</v>
      </c>
      <c r="R35" s="66" t="s">
        <v>111</v>
      </c>
      <c r="S35" s="67" t="s">
        <v>111</v>
      </c>
      <c r="T35" s="73">
        <f t="shared" si="11"/>
        <v>1.0050275096630386</v>
      </c>
      <c r="U35" s="74">
        <f t="shared" si="12"/>
        <v>1.0095250659590329</v>
      </c>
      <c r="V35" s="75">
        <f t="shared" si="13"/>
        <v>1.0810564805368015</v>
      </c>
      <c r="W35" s="71">
        <f t="shared" si="14"/>
        <v>-7.1480618975679135</v>
      </c>
      <c r="X35" s="72">
        <f t="shared" si="15"/>
        <v>-13.489675533988475</v>
      </c>
      <c r="Y35" s="67">
        <f t="shared" si="16"/>
        <v>-111.19695264464713</v>
      </c>
      <c r="Z35" s="66">
        <f t="shared" si="17"/>
        <v>-2.7061220936763775</v>
      </c>
      <c r="AA35" s="67">
        <f t="shared" si="18"/>
        <v>-3.2795483727393275</v>
      </c>
      <c r="AB35" s="68" t="s">
        <v>111</v>
      </c>
      <c r="AC35" s="72" t="s">
        <v>111</v>
      </c>
      <c r="AD35" s="67" t="s">
        <v>111</v>
      </c>
      <c r="AE35" s="66" t="s">
        <v>111</v>
      </c>
      <c r="AF35" s="76" t="s">
        <v>111</v>
      </c>
      <c r="AG35" s="77" t="s">
        <v>0</v>
      </c>
    </row>
    <row r="36" spans="1:33" ht="20" customHeight="1" x14ac:dyDescent="0.2">
      <c r="A36" s="40"/>
      <c r="B36" s="11" t="s">
        <v>46</v>
      </c>
      <c r="C36" s="31">
        <v>44396.666666666664</v>
      </c>
      <c r="D36" s="29">
        <v>44396.708333333336</v>
      </c>
      <c r="E36" s="12" t="s">
        <v>62</v>
      </c>
      <c r="F36" s="13" t="s">
        <v>70</v>
      </c>
      <c r="G36" s="14">
        <v>19.9024337719298</v>
      </c>
      <c r="H36" s="33">
        <v>86.878017456140299</v>
      </c>
      <c r="I36" s="18">
        <v>1.6172214580467701</v>
      </c>
      <c r="J36" s="16">
        <v>-2.09014383119609</v>
      </c>
      <c r="K36" s="35">
        <v>-3.9637882638840201</v>
      </c>
      <c r="L36" s="18">
        <v>-31.800088308806998</v>
      </c>
      <c r="M36" s="33">
        <v>4.7077925894553401</v>
      </c>
      <c r="N36" s="19">
        <v>-8.9782197734833105E-2</v>
      </c>
      <c r="O36" s="17">
        <v>-8.0987591361125393</v>
      </c>
      <c r="P36" s="35">
        <v>-15.317984812960701</v>
      </c>
      <c r="Q36" s="18">
        <v>-113.833722785494</v>
      </c>
      <c r="R36" s="33">
        <v>19.093251920739402</v>
      </c>
      <c r="S36" s="18">
        <v>8.7101557181910305</v>
      </c>
      <c r="T36" s="20">
        <f t="shared" si="11"/>
        <v>1.0051652995634439</v>
      </c>
      <c r="U36" s="39">
        <f t="shared" si="12"/>
        <v>1.0097867199584734</v>
      </c>
      <c r="V36" s="21">
        <f t="shared" si="13"/>
        <v>1.0844690973520772</v>
      </c>
      <c r="W36" s="17">
        <f t="shared" si="14"/>
        <v>-7.218159438841667</v>
      </c>
      <c r="X36" s="35">
        <f t="shared" si="15"/>
        <v>-13.617240106824624</v>
      </c>
      <c r="Y36" s="18">
        <f t="shared" si="16"/>
        <v>-107.21300030104669</v>
      </c>
      <c r="Z36" s="33">
        <f t="shared" si="17"/>
        <v>-5.0313066695135689</v>
      </c>
      <c r="AA36" s="18">
        <f t="shared" si="18"/>
        <v>1.7249205535503052</v>
      </c>
      <c r="AB36" s="16">
        <f t="shared" ref="AB36:AF38" si="26">W36-O36</f>
        <v>0.88059969727087228</v>
      </c>
      <c r="AC36" s="35">
        <f t="shared" si="26"/>
        <v>1.7007447061360761</v>
      </c>
      <c r="AD36" s="17">
        <f t="shared" si="26"/>
        <v>6.6207224844473131</v>
      </c>
      <c r="AE36" s="35">
        <f t="shared" si="26"/>
        <v>-24.12455859025297</v>
      </c>
      <c r="AF36" s="23">
        <f t="shared" si="26"/>
        <v>-6.9852351646407254</v>
      </c>
      <c r="AG36" s="41" t="s">
        <v>113</v>
      </c>
    </row>
    <row r="37" spans="1:33" ht="20" customHeight="1" x14ac:dyDescent="0.2">
      <c r="A37" s="40"/>
      <c r="B37" s="97" t="s">
        <v>47</v>
      </c>
      <c r="C37" s="98">
        <v>44405.291666666664</v>
      </c>
      <c r="D37" s="99">
        <v>44405.375</v>
      </c>
      <c r="E37" s="100" t="s">
        <v>61</v>
      </c>
      <c r="F37" s="101" t="s">
        <v>67</v>
      </c>
      <c r="G37" s="102">
        <v>17.277208588957102</v>
      </c>
      <c r="H37" s="103">
        <v>79.246429447852805</v>
      </c>
      <c r="I37" s="104">
        <v>2.3123429619440601</v>
      </c>
      <c r="J37" s="105">
        <v>-1.6994128954186301</v>
      </c>
      <c r="K37" s="115">
        <v>-3.2255684079329501</v>
      </c>
      <c r="L37" s="104">
        <v>-29.037636823650001</v>
      </c>
      <c r="M37" s="103">
        <v>4.9942244936912097</v>
      </c>
      <c r="N37" s="113">
        <v>-3.2330895601864</v>
      </c>
      <c r="O37" s="108">
        <v>-8.0225323076261503</v>
      </c>
      <c r="P37" s="106">
        <v>-15.185721822747</v>
      </c>
      <c r="Q37" s="104">
        <v>-110.663851947955</v>
      </c>
      <c r="R37" s="103">
        <v>25.034812466974699</v>
      </c>
      <c r="S37" s="104">
        <v>10.8219226340203</v>
      </c>
      <c r="T37" s="109">
        <f t="shared" si="11"/>
        <v>1.0052906112259778</v>
      </c>
      <c r="U37" s="110">
        <f t="shared" si="12"/>
        <v>1.0100247063311432</v>
      </c>
      <c r="V37" s="111">
        <f t="shared" si="13"/>
        <v>1.087595922970221</v>
      </c>
      <c r="W37" s="108">
        <f t="shared" si="14"/>
        <v>-6.9532372463639831</v>
      </c>
      <c r="X37" s="106">
        <f t="shared" si="15"/>
        <v>-13.118762992647021</v>
      </c>
      <c r="Y37" s="104">
        <f t="shared" si="16"/>
        <v>-107.23979129615077</v>
      </c>
      <c r="Z37" s="103">
        <f t="shared" si="17"/>
        <v>-4.9805546382293286</v>
      </c>
      <c r="AA37" s="104">
        <f t="shared" si="18"/>
        <v>-2.2896873549746033</v>
      </c>
      <c r="AB37" s="105">
        <f t="shared" si="26"/>
        <v>1.0692950612621672</v>
      </c>
      <c r="AC37" s="106">
        <f t="shared" si="26"/>
        <v>2.0669588300999795</v>
      </c>
      <c r="AD37" s="108">
        <f t="shared" si="26"/>
        <v>3.4240606518042256</v>
      </c>
      <c r="AE37" s="106">
        <f t="shared" si="26"/>
        <v>-30.015367105204028</v>
      </c>
      <c r="AF37" s="113">
        <f t="shared" si="26"/>
        <v>-13.111609988994903</v>
      </c>
      <c r="AG37" s="114" t="s">
        <v>113</v>
      </c>
    </row>
    <row r="38" spans="1:33" ht="20" customHeight="1" x14ac:dyDescent="0.2">
      <c r="A38" s="40"/>
      <c r="B38" s="97" t="s">
        <v>48</v>
      </c>
      <c r="C38" s="98">
        <v>44407.958333333336</v>
      </c>
      <c r="D38" s="99">
        <v>44408</v>
      </c>
      <c r="E38" s="100" t="s">
        <v>61</v>
      </c>
      <c r="F38" s="101" t="s">
        <v>67</v>
      </c>
      <c r="G38" s="102">
        <v>19.794230769230801</v>
      </c>
      <c r="H38" s="103">
        <v>66.012807692307703</v>
      </c>
      <c r="I38" s="104">
        <v>0.18441999082989499</v>
      </c>
      <c r="J38" s="105">
        <v>-0.62513771536781404</v>
      </c>
      <c r="K38" s="115">
        <v>-1.17184695038158</v>
      </c>
      <c r="L38" s="104">
        <v>-18.547244468035299</v>
      </c>
      <c r="M38" s="103">
        <v>-6.2351819285706398</v>
      </c>
      <c r="N38" s="113">
        <v>-9.1724688649827009</v>
      </c>
      <c r="O38" s="108">
        <v>-7.2752378449015502</v>
      </c>
      <c r="P38" s="106">
        <v>-13.7868315479963</v>
      </c>
      <c r="Q38" s="104">
        <v>-101.895780931711</v>
      </c>
      <c r="R38" s="103">
        <v>28.226188695445</v>
      </c>
      <c r="S38" s="104">
        <v>8.3988714522587902</v>
      </c>
      <c r="T38" s="109">
        <f t="shared" si="11"/>
        <v>1.005170381499819</v>
      </c>
      <c r="U38" s="110">
        <f t="shared" si="12"/>
        <v>1.0097963708336013</v>
      </c>
      <c r="V38" s="111">
        <f t="shared" si="13"/>
        <v>1.0845954772798292</v>
      </c>
      <c r="W38" s="108">
        <f t="shared" si="14"/>
        <v>-5.765708303640281</v>
      </c>
      <c r="X38" s="106">
        <f t="shared" si="15"/>
        <v>-10.86181145108344</v>
      </c>
      <c r="Y38" s="104">
        <f t="shared" si="16"/>
        <v>-95.097871887265228</v>
      </c>
      <c r="Z38" s="103">
        <f t="shared" si="17"/>
        <v>-15.983888167849791</v>
      </c>
      <c r="AA38" s="104">
        <f t="shared" si="18"/>
        <v>-8.2033802785977059</v>
      </c>
      <c r="AB38" s="105">
        <f t="shared" si="26"/>
        <v>1.5095295412612693</v>
      </c>
      <c r="AC38" s="106">
        <f t="shared" si="26"/>
        <v>2.9250200969128599</v>
      </c>
      <c r="AD38" s="108">
        <f t="shared" si="26"/>
        <v>6.7979090444457739</v>
      </c>
      <c r="AE38" s="106">
        <f t="shared" si="26"/>
        <v>-44.210076863294788</v>
      </c>
      <c r="AF38" s="113">
        <f t="shared" si="26"/>
        <v>-16.602251730856494</v>
      </c>
      <c r="AG38" s="114" t="s">
        <v>113</v>
      </c>
    </row>
    <row r="39" spans="1:33" ht="20" customHeight="1" x14ac:dyDescent="0.2">
      <c r="A39" s="40"/>
      <c r="B39" s="60" t="s">
        <v>49</v>
      </c>
      <c r="C39" s="61">
        <v>44412.25</v>
      </c>
      <c r="D39" s="62">
        <v>44412.625</v>
      </c>
      <c r="E39" s="63" t="s">
        <v>64</v>
      </c>
      <c r="F39" s="64" t="s">
        <v>71</v>
      </c>
      <c r="G39" s="65">
        <v>15.3829641734758</v>
      </c>
      <c r="H39" s="66">
        <v>98.2939834192332</v>
      </c>
      <c r="I39" s="67">
        <v>11.3560155891793</v>
      </c>
      <c r="J39" s="68">
        <v>-4.5503689779219902</v>
      </c>
      <c r="K39" s="69">
        <v>-8.6437596853417897</v>
      </c>
      <c r="L39" s="67">
        <v>-61.350097487359101</v>
      </c>
      <c r="M39" s="66">
        <v>22.990749902811299</v>
      </c>
      <c r="N39" s="70">
        <v>7.7999799953752103</v>
      </c>
      <c r="O39" s="71" t="s">
        <v>111</v>
      </c>
      <c r="P39" s="72" t="s">
        <v>111</v>
      </c>
      <c r="Q39" s="67" t="s">
        <v>111</v>
      </c>
      <c r="R39" s="66" t="s">
        <v>111</v>
      </c>
      <c r="S39" s="67" t="s">
        <v>111</v>
      </c>
      <c r="T39" s="73">
        <f t="shared" si="11"/>
        <v>1.0053837099576513</v>
      </c>
      <c r="U39" s="74">
        <f t="shared" ref="U39:U60" si="27">EXP((-7.685+6.7123*(10^3/(273.15+G39))-1.6664*(10^6/(273.15+G39)^2)+0.35041*(10^9/(273.15+G39)^3))/1000)</f>
        <v>1.0102015324307905</v>
      </c>
      <c r="V39" s="75">
        <f t="shared" ref="V39:V60" si="28">EXP((1158.8*((273.15+G39)^3/10^9)-1620.1*((273.15+G39)^2/10^6)+794.84*((273.15+G39)/10^3)-161.04+2.9992*(10^9/(273.15+G39)^3))/1000)</f>
        <v>1.0899329422971571</v>
      </c>
      <c r="W39" s="71">
        <f t="shared" ref="W39:W60" si="29">(1000+J39)/T39-1000</f>
        <v>-9.880883126693675</v>
      </c>
      <c r="X39" s="72">
        <f t="shared" ref="X39:X60" si="30">(1000+K39)/U39-1000</f>
        <v>-18.654982705070665</v>
      </c>
      <c r="Y39" s="67">
        <f t="shared" ref="Y39:Y60" si="31">(1000+L39)/V39-1000</f>
        <v>-138.80031872939821</v>
      </c>
      <c r="Z39" s="66">
        <f t="shared" si="17"/>
        <v>12.840899934026595</v>
      </c>
      <c r="AA39" s="67">
        <f t="shared" si="18"/>
        <v>10.439542911167109</v>
      </c>
      <c r="AB39" s="68" t="s">
        <v>111</v>
      </c>
      <c r="AC39" s="72" t="s">
        <v>111</v>
      </c>
      <c r="AD39" s="67" t="s">
        <v>111</v>
      </c>
      <c r="AE39" s="66" t="s">
        <v>111</v>
      </c>
      <c r="AF39" s="76" t="s">
        <v>111</v>
      </c>
      <c r="AG39" s="77" t="s">
        <v>0</v>
      </c>
    </row>
    <row r="40" spans="1:33" ht="20" customHeight="1" x14ac:dyDescent="0.2">
      <c r="A40" s="40"/>
      <c r="B40" s="116" t="s">
        <v>50</v>
      </c>
      <c r="C40" s="117">
        <v>44432.541666666664</v>
      </c>
      <c r="D40" s="118">
        <v>44433.75</v>
      </c>
      <c r="E40" s="119" t="s">
        <v>62</v>
      </c>
      <c r="F40" s="120" t="s">
        <v>74</v>
      </c>
      <c r="G40" s="121">
        <v>18.156890410958901</v>
      </c>
      <c r="H40" s="122">
        <v>77.299424657534303</v>
      </c>
      <c r="I40" s="123">
        <v>46.238463689754802</v>
      </c>
      <c r="J40" s="124">
        <v>-3.5024129706918798</v>
      </c>
      <c r="K40" s="125">
        <v>-6.6251485283281699</v>
      </c>
      <c r="L40" s="123">
        <v>-44.644661000195399</v>
      </c>
      <c r="M40" s="122">
        <v>1.1567147430001301</v>
      </c>
      <c r="N40" s="126">
        <v>8.3565272264299004</v>
      </c>
      <c r="O40" s="127" t="s">
        <v>111</v>
      </c>
      <c r="P40" s="128" t="s">
        <v>111</v>
      </c>
      <c r="Q40" s="123" t="s">
        <v>111</v>
      </c>
      <c r="R40" s="122" t="s">
        <v>111</v>
      </c>
      <c r="S40" s="123" t="s">
        <v>111</v>
      </c>
      <c r="T40" s="129">
        <f t="shared" si="11"/>
        <v>1.0052481482264966</v>
      </c>
      <c r="U40" s="130">
        <f t="shared" si="27"/>
        <v>1.0099440595198499</v>
      </c>
      <c r="V40" s="131">
        <f t="shared" si="28"/>
        <v>1.0865339272375953</v>
      </c>
      <c r="W40" s="127">
        <f t="shared" si="29"/>
        <v>-8.7048767139004894</v>
      </c>
      <c r="X40" s="128">
        <f t="shared" si="30"/>
        <v>-16.406065159743093</v>
      </c>
      <c r="Y40" s="123">
        <f t="shared" si="31"/>
        <v>-120.73123990826434</v>
      </c>
      <c r="Z40" s="122">
        <f t="shared" si="17"/>
        <v>-8.738217589435493</v>
      </c>
      <c r="AA40" s="123">
        <f t="shared" si="18"/>
        <v>10.517281369680404</v>
      </c>
      <c r="AB40" s="124" t="s">
        <v>111</v>
      </c>
      <c r="AC40" s="128" t="s">
        <v>111</v>
      </c>
      <c r="AD40" s="123" t="s">
        <v>111</v>
      </c>
      <c r="AE40" s="122" t="s">
        <v>111</v>
      </c>
      <c r="AF40" s="132" t="s">
        <v>111</v>
      </c>
      <c r="AG40" s="133" t="s">
        <v>0</v>
      </c>
    </row>
    <row r="41" spans="1:33" ht="20" customHeight="1" x14ac:dyDescent="0.2">
      <c r="A41" s="40"/>
      <c r="B41" s="116" t="s">
        <v>51</v>
      </c>
      <c r="C41" s="117">
        <v>44442.333333333336</v>
      </c>
      <c r="D41" s="118">
        <v>44442.375</v>
      </c>
      <c r="E41" s="119" t="s">
        <v>61</v>
      </c>
      <c r="F41" s="120" t="s">
        <v>77</v>
      </c>
      <c r="G41" s="121">
        <v>19.2359411764706</v>
      </c>
      <c r="H41" s="122">
        <v>58.825588235294198</v>
      </c>
      <c r="I41" s="123">
        <v>3.16957210776543</v>
      </c>
      <c r="J41" s="124">
        <v>-1.4542737988129999</v>
      </c>
      <c r="K41" s="125">
        <v>-2.7240761863</v>
      </c>
      <c r="L41" s="123">
        <v>-22.805919528282999</v>
      </c>
      <c r="M41" s="122">
        <v>-15.057453172092201</v>
      </c>
      <c r="N41" s="126">
        <v>-1.01331003788297</v>
      </c>
      <c r="O41" s="127">
        <v>-8.5590815454342604</v>
      </c>
      <c r="P41" s="128">
        <v>-16.186884557019201</v>
      </c>
      <c r="Q41" s="123">
        <v>-114.924621045603</v>
      </c>
      <c r="R41" s="122">
        <v>20.7517089108545</v>
      </c>
      <c r="S41" s="123">
        <v>14.5704554105504</v>
      </c>
      <c r="T41" s="129">
        <f t="shared" si="11"/>
        <v>1.0051967145613832</v>
      </c>
      <c r="U41" s="130">
        <f t="shared" si="27"/>
        <v>1.0098463794535526</v>
      </c>
      <c r="V41" s="131">
        <f t="shared" si="28"/>
        <v>1.0852509213177597</v>
      </c>
      <c r="W41" s="127">
        <f t="shared" si="29"/>
        <v>-6.6166037590943461</v>
      </c>
      <c r="X41" s="128">
        <f t="shared" si="30"/>
        <v>-12.447889001349608</v>
      </c>
      <c r="Y41" s="123">
        <f t="shared" si="31"/>
        <v>-99.568531777734165</v>
      </c>
      <c r="Z41" s="122">
        <f t="shared" si="17"/>
        <v>-24.855673625983066</v>
      </c>
      <c r="AA41" s="123">
        <f t="shared" si="18"/>
        <v>1.4580233062702064E-2</v>
      </c>
      <c r="AB41" s="124">
        <f t="shared" ref="AB41:AB50" si="32">W41-O41</f>
        <v>1.9424777863399143</v>
      </c>
      <c r="AC41" s="128">
        <f t="shared" ref="AC41:AC50" si="33">X41-P41</f>
        <v>3.7389955556695931</v>
      </c>
      <c r="AD41" s="127">
        <f t="shared" ref="AD41:AD50" si="34">Y41-Q41</f>
        <v>15.356089267868839</v>
      </c>
      <c r="AE41" s="128">
        <f t="shared" ref="AE41:AE50" si="35">Z41-R41</f>
        <v>-45.607382536837562</v>
      </c>
      <c r="AF41" s="126">
        <f t="shared" ref="AF41:AF50" si="36">AA41-S41</f>
        <v>-14.555875177487698</v>
      </c>
      <c r="AG41" s="134" t="s">
        <v>113</v>
      </c>
    </row>
    <row r="42" spans="1:33" ht="20" customHeight="1" x14ac:dyDescent="0.2">
      <c r="A42" s="40"/>
      <c r="B42" s="116" t="s">
        <v>52</v>
      </c>
      <c r="C42" s="117">
        <v>44442.666666666664</v>
      </c>
      <c r="D42" s="118">
        <v>44446.333333333336</v>
      </c>
      <c r="E42" s="119" t="s">
        <v>115</v>
      </c>
      <c r="F42" s="120" t="s">
        <v>74</v>
      </c>
      <c r="G42" s="121">
        <v>19.4729999999999</v>
      </c>
      <c r="H42" s="122">
        <v>68.105100000000604</v>
      </c>
      <c r="I42" s="123">
        <v>1.8644541810385</v>
      </c>
      <c r="J42" s="124">
        <v>-2.21032250480987</v>
      </c>
      <c r="K42" s="125">
        <v>-4.2098121931899799</v>
      </c>
      <c r="L42" s="123">
        <v>-27.323375145838099</v>
      </c>
      <c r="M42" s="122">
        <v>14.7037885961249</v>
      </c>
      <c r="N42" s="126">
        <v>6.3551223996817399</v>
      </c>
      <c r="O42" s="127">
        <v>-8.1392060545310105</v>
      </c>
      <c r="P42" s="128">
        <v>-15.423267296243401</v>
      </c>
      <c r="Q42" s="123">
        <v>-107.36614355673601</v>
      </c>
      <c r="R42" s="122">
        <v>34.402425390331601</v>
      </c>
      <c r="S42" s="123">
        <v>16.019994813209902</v>
      </c>
      <c r="T42" s="129">
        <f t="shared" si="11"/>
        <v>1.0051855101253722</v>
      </c>
      <c r="U42" s="130">
        <f t="shared" si="27"/>
        <v>1.009825101178137</v>
      </c>
      <c r="V42" s="131">
        <f t="shared" si="28"/>
        <v>1.0849719179384389</v>
      </c>
      <c r="W42" s="127">
        <f t="shared" si="29"/>
        <v>-7.3576793096226538</v>
      </c>
      <c r="X42" s="128">
        <f t="shared" si="30"/>
        <v>-13.898360572492038</v>
      </c>
      <c r="Y42" s="123">
        <f t="shared" si="31"/>
        <v>-103.50064478871479</v>
      </c>
      <c r="Z42" s="122">
        <f t="shared" si="17"/>
        <v>4.9267338212803935</v>
      </c>
      <c r="AA42" s="123">
        <f t="shared" si="18"/>
        <v>7.6862397912215101</v>
      </c>
      <c r="AB42" s="124">
        <f t="shared" si="32"/>
        <v>0.78152674490835672</v>
      </c>
      <c r="AC42" s="128">
        <f t="shared" si="33"/>
        <v>1.5249067237513625</v>
      </c>
      <c r="AD42" s="127">
        <f t="shared" si="34"/>
        <v>3.8654987680212116</v>
      </c>
      <c r="AE42" s="128">
        <f t="shared" si="35"/>
        <v>-29.475691569051207</v>
      </c>
      <c r="AF42" s="126">
        <f t="shared" si="36"/>
        <v>-8.3337550219883916</v>
      </c>
      <c r="AG42" s="134" t="s">
        <v>113</v>
      </c>
    </row>
    <row r="43" spans="1:33" ht="20" customHeight="1" x14ac:dyDescent="0.2">
      <c r="A43" s="40"/>
      <c r="B43" s="116" t="s">
        <v>53</v>
      </c>
      <c r="C43" s="117">
        <v>44449.458333333336</v>
      </c>
      <c r="D43" s="118">
        <v>44449.5</v>
      </c>
      <c r="E43" s="119" t="s">
        <v>61</v>
      </c>
      <c r="F43" s="120" t="s">
        <v>74</v>
      </c>
      <c r="G43" s="121">
        <v>15.476000000000001</v>
      </c>
      <c r="H43" s="122">
        <v>76.122333333333302</v>
      </c>
      <c r="I43" s="123">
        <v>1.1186725086231399</v>
      </c>
      <c r="J43" s="124">
        <v>-0.120858025121761</v>
      </c>
      <c r="K43" s="125">
        <v>-0.22274200548697301</v>
      </c>
      <c r="L43" s="123">
        <v>-14.8033987248913</v>
      </c>
      <c r="M43" s="122">
        <v>-3.24444247363988</v>
      </c>
      <c r="N43" s="126">
        <v>-13.0214626809955</v>
      </c>
      <c r="O43" s="127">
        <v>-6.55730724133186</v>
      </c>
      <c r="P43" s="128">
        <v>-12.428244637426101</v>
      </c>
      <c r="Q43" s="123">
        <v>-96.912959231589397</v>
      </c>
      <c r="R43" s="122">
        <v>24.373949833409</v>
      </c>
      <c r="S43" s="123">
        <v>2.5129978678187301</v>
      </c>
      <c r="T43" s="129">
        <f t="shared" si="11"/>
        <v>1.0053790835406029</v>
      </c>
      <c r="U43" s="130">
        <f t="shared" si="27"/>
        <v>1.0101927449498354</v>
      </c>
      <c r="V43" s="131">
        <f t="shared" si="28"/>
        <v>1.0898165299349216</v>
      </c>
      <c r="W43" s="127">
        <f t="shared" si="29"/>
        <v>-5.4705152074137686</v>
      </c>
      <c r="X43" s="128">
        <f t="shared" si="30"/>
        <v>-10.310395721402301</v>
      </c>
      <c r="Y43" s="123">
        <f t="shared" si="31"/>
        <v>-95.997744378184734</v>
      </c>
      <c r="Z43" s="122">
        <f t="shared" si="17"/>
        <v>-13.385599332843334</v>
      </c>
      <c r="AA43" s="123">
        <f t="shared" si="18"/>
        <v>-13.514578606966325</v>
      </c>
      <c r="AB43" s="124">
        <f t="shared" si="32"/>
        <v>1.0867920339180914</v>
      </c>
      <c r="AC43" s="128">
        <f t="shared" si="33"/>
        <v>2.1178489160237994</v>
      </c>
      <c r="AD43" s="127">
        <f t="shared" si="34"/>
        <v>0.91521485340466313</v>
      </c>
      <c r="AE43" s="128">
        <f t="shared" si="35"/>
        <v>-37.759549166252334</v>
      </c>
      <c r="AF43" s="126">
        <f t="shared" si="36"/>
        <v>-16.027576474785054</v>
      </c>
      <c r="AG43" s="134" t="s">
        <v>113</v>
      </c>
    </row>
    <row r="44" spans="1:33" ht="20" customHeight="1" x14ac:dyDescent="0.2">
      <c r="A44" s="40"/>
      <c r="B44" s="60" t="s">
        <v>54</v>
      </c>
      <c r="C44" s="61">
        <v>44453.333333333336</v>
      </c>
      <c r="D44" s="62">
        <v>44454.166666666664</v>
      </c>
      <c r="E44" s="63" t="s">
        <v>65</v>
      </c>
      <c r="F44" s="64" t="s">
        <v>76</v>
      </c>
      <c r="G44" s="65">
        <v>17.435555555555599</v>
      </c>
      <c r="H44" s="66">
        <v>84.540963333333295</v>
      </c>
      <c r="I44" s="67">
        <v>1.6780087629346101</v>
      </c>
      <c r="J44" s="68">
        <v>-1.0836793020889699</v>
      </c>
      <c r="K44" s="69">
        <v>-2.0751363748154001</v>
      </c>
      <c r="L44" s="67">
        <v>-12.8983341750228</v>
      </c>
      <c r="M44" s="66">
        <v>12.543499387709801</v>
      </c>
      <c r="N44" s="70">
        <v>3.7027568235003998</v>
      </c>
      <c r="O44" s="71">
        <v>-6.9723187062432102</v>
      </c>
      <c r="P44" s="72">
        <v>-13.2127402512488</v>
      </c>
      <c r="Q44" s="67">
        <v>-95.338143254336302</v>
      </c>
      <c r="R44" s="66">
        <v>26.083325283122601</v>
      </c>
      <c r="S44" s="67">
        <v>10.363778755654399</v>
      </c>
      <c r="T44" s="73">
        <f t="shared" si="11"/>
        <v>1.0052829320040828</v>
      </c>
      <c r="U44" s="74">
        <f t="shared" si="27"/>
        <v>1.0100101215324648</v>
      </c>
      <c r="V44" s="75">
        <f t="shared" si="28"/>
        <v>1.0874036824273523</v>
      </c>
      <c r="W44" s="71">
        <f t="shared" si="29"/>
        <v>-6.3331536858778463</v>
      </c>
      <c r="X44" s="72">
        <f t="shared" si="30"/>
        <v>-11.965481978481193</v>
      </c>
      <c r="Y44" s="67">
        <f t="shared" si="31"/>
        <v>-92.23990889793231</v>
      </c>
      <c r="Z44" s="66">
        <f t="shared" si="17"/>
        <v>2.5831563146141434</v>
      </c>
      <c r="AA44" s="67">
        <f t="shared" si="18"/>
        <v>3.4839469299172379</v>
      </c>
      <c r="AB44" s="68">
        <f t="shared" si="32"/>
        <v>0.63916502036536382</v>
      </c>
      <c r="AC44" s="72">
        <f t="shared" si="33"/>
        <v>1.2472582727676063</v>
      </c>
      <c r="AD44" s="71">
        <f t="shared" si="34"/>
        <v>3.0982343564039923</v>
      </c>
      <c r="AE44" s="72">
        <f t="shared" si="35"/>
        <v>-23.500168968508458</v>
      </c>
      <c r="AF44" s="70">
        <f t="shared" si="36"/>
        <v>-6.8798318257371616</v>
      </c>
      <c r="AG44" s="78" t="s">
        <v>113</v>
      </c>
    </row>
    <row r="45" spans="1:33" ht="20" customHeight="1" x14ac:dyDescent="0.2">
      <c r="A45" s="40"/>
      <c r="B45" s="97" t="s">
        <v>55</v>
      </c>
      <c r="C45" s="98">
        <v>44454.791666666664</v>
      </c>
      <c r="D45" s="99">
        <v>44455.25</v>
      </c>
      <c r="E45" s="100" t="s">
        <v>65</v>
      </c>
      <c r="F45" s="101" t="s">
        <v>67</v>
      </c>
      <c r="G45" s="102">
        <v>15.6436902654867</v>
      </c>
      <c r="H45" s="103">
        <v>96.374035398230106</v>
      </c>
      <c r="I45" s="104">
        <v>21.0683322457351</v>
      </c>
      <c r="J45" s="105">
        <v>-3.3147067126912901</v>
      </c>
      <c r="K45" s="115">
        <v>-6.3002013875087304</v>
      </c>
      <c r="L45" s="104">
        <v>-40.374787754146801</v>
      </c>
      <c r="M45" s="103">
        <v>16.816843477607598</v>
      </c>
      <c r="N45" s="113">
        <v>10.0268233459231</v>
      </c>
      <c r="O45" s="108">
        <v>-7.2333998155912802</v>
      </c>
      <c r="P45" s="106">
        <v>-13.696801150379301</v>
      </c>
      <c r="Q45" s="104">
        <v>-100.353795344552</v>
      </c>
      <c r="R45" s="103">
        <v>22.417676656533502</v>
      </c>
      <c r="S45" s="104">
        <v>9.2206138584820696</v>
      </c>
      <c r="T45" s="109">
        <f t="shared" si="11"/>
        <v>1.0053707589582546</v>
      </c>
      <c r="U45" s="110">
        <f t="shared" si="27"/>
        <v>1.010176933212896</v>
      </c>
      <c r="V45" s="111">
        <f t="shared" si="28"/>
        <v>1.0896071350145593</v>
      </c>
      <c r="W45" s="108">
        <f t="shared" si="29"/>
        <v>-8.6390673227313073</v>
      </c>
      <c r="X45" s="106">
        <f t="shared" si="30"/>
        <v>-16.311137246025623</v>
      </c>
      <c r="Y45" s="104">
        <f t="shared" si="31"/>
        <v>-119.29246660721378</v>
      </c>
      <c r="Z45" s="103">
        <f t="shared" si="17"/>
        <v>6.6913639949000014</v>
      </c>
      <c r="AA45" s="104">
        <f t="shared" si="18"/>
        <v>11.196631360991205</v>
      </c>
      <c r="AB45" s="105">
        <f t="shared" si="32"/>
        <v>-1.4056675071400271</v>
      </c>
      <c r="AC45" s="106">
        <f t="shared" si="33"/>
        <v>-2.6143360956463226</v>
      </c>
      <c r="AD45" s="108">
        <f t="shared" si="34"/>
        <v>-18.938671262661785</v>
      </c>
      <c r="AE45" s="106">
        <f t="shared" si="35"/>
        <v>-15.7263126616335</v>
      </c>
      <c r="AF45" s="113">
        <f t="shared" si="36"/>
        <v>1.9760175025091353</v>
      </c>
      <c r="AG45" s="114" t="s">
        <v>112</v>
      </c>
    </row>
    <row r="46" spans="1:33" ht="20" customHeight="1" x14ac:dyDescent="0.2">
      <c r="A46" s="40"/>
      <c r="B46" s="97" t="s">
        <v>56</v>
      </c>
      <c r="C46" s="98">
        <v>44455.541666666664</v>
      </c>
      <c r="D46" s="99">
        <v>44455.583333333336</v>
      </c>
      <c r="E46" s="100" t="s">
        <v>65</v>
      </c>
      <c r="F46" s="101" t="s">
        <v>67</v>
      </c>
      <c r="G46" s="102">
        <v>16.4961304347826</v>
      </c>
      <c r="H46" s="103">
        <v>92.346304347826106</v>
      </c>
      <c r="I46" s="104">
        <v>8.5764892327771491</v>
      </c>
      <c r="J46" s="105">
        <v>-3.7109553236365498</v>
      </c>
      <c r="K46" s="115">
        <v>-7.0619640903229097</v>
      </c>
      <c r="L46" s="104">
        <v>-42.957883761758197</v>
      </c>
      <c r="M46" s="103">
        <v>24.087307830781899</v>
      </c>
      <c r="N46" s="113">
        <v>13.537828960825101</v>
      </c>
      <c r="O46" s="108">
        <v>-7.5968472282833996</v>
      </c>
      <c r="P46" s="106">
        <v>-14.4081645077828</v>
      </c>
      <c r="Q46" s="104">
        <v>-101.725239146902</v>
      </c>
      <c r="R46" s="103">
        <v>36.978085717179098</v>
      </c>
      <c r="S46" s="104">
        <v>13.540076915361</v>
      </c>
      <c r="T46" s="109">
        <f t="shared" si="11"/>
        <v>1.0053287220413487</v>
      </c>
      <c r="U46" s="110">
        <f t="shared" si="27"/>
        <v>1.0100970899460864</v>
      </c>
      <c r="V46" s="111">
        <f t="shared" si="28"/>
        <v>1.0885511784143016</v>
      </c>
      <c r="W46" s="108">
        <f t="shared" si="29"/>
        <v>-8.9917627605724419</v>
      </c>
      <c r="X46" s="106">
        <f t="shared" si="30"/>
        <v>-16.98752942385488</v>
      </c>
      <c r="Y46" s="104">
        <f t="shared" si="31"/>
        <v>-120.81109715725984</v>
      </c>
      <c r="Z46" s="103">
        <f t="shared" si="17"/>
        <v>14.040932601549372</v>
      </c>
      <c r="AA46" s="104">
        <f t="shared" si="18"/>
        <v>15.089138233579206</v>
      </c>
      <c r="AB46" s="105">
        <f t="shared" si="32"/>
        <v>-1.3949155322890423</v>
      </c>
      <c r="AC46" s="106">
        <f t="shared" si="33"/>
        <v>-2.5793649160720804</v>
      </c>
      <c r="AD46" s="108">
        <f t="shared" si="34"/>
        <v>-19.085858010357839</v>
      </c>
      <c r="AE46" s="106">
        <f t="shared" si="35"/>
        <v>-22.937153115629727</v>
      </c>
      <c r="AF46" s="113">
        <f t="shared" si="36"/>
        <v>1.5490613182182056</v>
      </c>
      <c r="AG46" s="114" t="s">
        <v>112</v>
      </c>
    </row>
    <row r="47" spans="1:33" ht="20" customHeight="1" x14ac:dyDescent="0.2">
      <c r="A47" s="40"/>
      <c r="B47" s="42" t="s">
        <v>57</v>
      </c>
      <c r="C47" s="43">
        <v>44458.041666666664</v>
      </c>
      <c r="D47" s="44">
        <v>44458.083333333336</v>
      </c>
      <c r="E47" s="45" t="s">
        <v>62</v>
      </c>
      <c r="F47" s="46" t="s">
        <v>78</v>
      </c>
      <c r="G47" s="47">
        <v>12.9555714285714</v>
      </c>
      <c r="H47" s="48">
        <v>91.163828571428695</v>
      </c>
      <c r="I47" s="49">
        <v>6.5255896336347501</v>
      </c>
      <c r="J47" s="50">
        <v>-4.1252230029060497</v>
      </c>
      <c r="K47" s="51">
        <v>-7.8396801717745896</v>
      </c>
      <c r="L47" s="49">
        <v>-47.587698301105497</v>
      </c>
      <c r="M47" s="48">
        <v>21.906741993642999</v>
      </c>
      <c r="N47" s="58">
        <v>15.1297430730912</v>
      </c>
      <c r="O47" s="53">
        <v>-9.5849427614905505</v>
      </c>
      <c r="P47" s="54">
        <v>-18.144433369184501</v>
      </c>
      <c r="Q47" s="49">
        <v>-127.68061030897</v>
      </c>
      <c r="R47" s="48">
        <v>37.1624135983865</v>
      </c>
      <c r="S47" s="49">
        <v>17.474856644506399</v>
      </c>
      <c r="T47" s="55">
        <f t="shared" si="11"/>
        <v>1.0055064370859923</v>
      </c>
      <c r="U47" s="56">
        <f t="shared" si="27"/>
        <v>1.0104346551924785</v>
      </c>
      <c r="V47" s="57">
        <f t="shared" si="28"/>
        <v>1.0930315019679948</v>
      </c>
      <c r="W47" s="53">
        <f t="shared" si="29"/>
        <v>-9.5789143994059032</v>
      </c>
      <c r="X47" s="54">
        <f t="shared" si="30"/>
        <v>-18.085618174657725</v>
      </c>
      <c r="Y47" s="49">
        <f t="shared" si="31"/>
        <v>-128.6506381709188</v>
      </c>
      <c r="Z47" s="48">
        <f t="shared" si="17"/>
        <v>11.526231078327953</v>
      </c>
      <c r="AA47" s="49">
        <f t="shared" si="18"/>
        <v>16.034307226343003</v>
      </c>
      <c r="AB47" s="50">
        <f t="shared" si="32"/>
        <v>6.0283620846472985E-3</v>
      </c>
      <c r="AC47" s="54">
        <f t="shared" si="33"/>
        <v>5.8815194526776082E-2</v>
      </c>
      <c r="AD47" s="53">
        <f t="shared" si="34"/>
        <v>-0.9700278619487932</v>
      </c>
      <c r="AE47" s="54">
        <f t="shared" si="35"/>
        <v>-25.636182520058547</v>
      </c>
      <c r="AF47" s="58">
        <f t="shared" si="36"/>
        <v>-1.4405494181633962</v>
      </c>
      <c r="AG47" s="59" t="s">
        <v>113</v>
      </c>
    </row>
    <row r="48" spans="1:33" ht="20" customHeight="1" thickBot="1" x14ac:dyDescent="0.25">
      <c r="A48" s="40"/>
      <c r="B48" s="169" t="s">
        <v>58</v>
      </c>
      <c r="C48" s="170">
        <v>44465.041666666664</v>
      </c>
      <c r="D48" s="171">
        <v>44465.416666666664</v>
      </c>
      <c r="E48" s="172" t="s">
        <v>61</v>
      </c>
      <c r="F48" s="173" t="s">
        <v>75</v>
      </c>
      <c r="G48" s="174">
        <v>12.7486618705036</v>
      </c>
      <c r="H48" s="175">
        <v>97.838607697841695</v>
      </c>
      <c r="I48" s="176">
        <v>25.9159131164351</v>
      </c>
      <c r="J48" s="177">
        <v>-2.6719531735025002</v>
      </c>
      <c r="K48" s="178">
        <v>-5.0767251748655697</v>
      </c>
      <c r="L48" s="176">
        <v>-32.352429890460698</v>
      </c>
      <c r="M48" s="175">
        <v>11.8088777313704</v>
      </c>
      <c r="N48" s="179">
        <v>8.2613715084638901</v>
      </c>
      <c r="O48" s="180">
        <v>-8.3296199905628701</v>
      </c>
      <c r="P48" s="181">
        <v>-15.768827431656501</v>
      </c>
      <c r="Q48" s="176">
        <v>-109.971419495039</v>
      </c>
      <c r="R48" s="175">
        <v>27.861955654514201</v>
      </c>
      <c r="S48" s="176">
        <v>16.1791999582125</v>
      </c>
      <c r="T48" s="182">
        <f t="shared" si="11"/>
        <v>1.0055170812356877</v>
      </c>
      <c r="U48" s="183">
        <f t="shared" si="27"/>
        <v>1.0104548751726803</v>
      </c>
      <c r="V48" s="184">
        <f t="shared" si="28"/>
        <v>1.0933011796869556</v>
      </c>
      <c r="W48" s="180">
        <f t="shared" si="29"/>
        <v>-8.1441027328214659</v>
      </c>
      <c r="X48" s="181">
        <f t="shared" si="30"/>
        <v>-15.370899511857601</v>
      </c>
      <c r="Y48" s="176">
        <f t="shared" si="31"/>
        <v>-114.93046190016435</v>
      </c>
      <c r="Z48" s="175">
        <f t="shared" si="17"/>
        <v>1.408304592684928</v>
      </c>
      <c r="AA48" s="176">
        <f t="shared" si="18"/>
        <v>8.0367341946964643</v>
      </c>
      <c r="AB48" s="177">
        <f t="shared" si="32"/>
        <v>0.18551725774140415</v>
      </c>
      <c r="AC48" s="181">
        <f t="shared" si="33"/>
        <v>0.39792791979889941</v>
      </c>
      <c r="AD48" s="185">
        <f t="shared" si="34"/>
        <v>-4.959042405125345</v>
      </c>
      <c r="AE48" s="181">
        <f t="shared" si="35"/>
        <v>-26.453651061829273</v>
      </c>
      <c r="AF48" s="179">
        <f t="shared" si="36"/>
        <v>-8.1424657635160358</v>
      </c>
      <c r="AG48" s="186" t="s">
        <v>113</v>
      </c>
    </row>
    <row r="49" spans="1:33" ht="20" customHeight="1" x14ac:dyDescent="0.2">
      <c r="A49" s="40"/>
      <c r="B49" s="97" t="s">
        <v>1</v>
      </c>
      <c r="C49" s="98">
        <v>44472.791666666664</v>
      </c>
      <c r="D49" s="99">
        <v>44474.666666666664</v>
      </c>
      <c r="E49" s="100" t="s">
        <v>0</v>
      </c>
      <c r="F49" s="101" t="s">
        <v>67</v>
      </c>
      <c r="G49" s="102">
        <v>13.4880143192488</v>
      </c>
      <c r="H49" s="103">
        <v>99.502382159624503</v>
      </c>
      <c r="I49" s="104">
        <v>79.4257481122402</v>
      </c>
      <c r="J49" s="105">
        <v>-1.68151456224782</v>
      </c>
      <c r="K49" s="106">
        <v>-3.2346088639639601</v>
      </c>
      <c r="L49" s="104">
        <v>-7.8241300110265799</v>
      </c>
      <c r="M49" s="103">
        <v>27.711801169918299</v>
      </c>
      <c r="N49" s="107">
        <v>18.052740900685102</v>
      </c>
      <c r="O49" s="108">
        <v>-6.8126109567892197</v>
      </c>
      <c r="P49" s="106">
        <v>-12.9506225237668</v>
      </c>
      <c r="Q49" s="104">
        <v>-85.955969895037001</v>
      </c>
      <c r="R49" s="103">
        <v>46.8013930868768</v>
      </c>
      <c r="S49" s="104">
        <v>17.649010295097298</v>
      </c>
      <c r="T49" s="109">
        <f t="shared" si="11"/>
        <v>1.0054791800477336</v>
      </c>
      <c r="U49" s="110">
        <f t="shared" si="27"/>
        <v>1.0103828776863901</v>
      </c>
      <c r="V49" s="111">
        <f t="shared" si="28"/>
        <v>1.0923416028865391</v>
      </c>
      <c r="W49" s="108">
        <f t="shared" si="29"/>
        <v>-7.1216736776602829</v>
      </c>
      <c r="X49" s="106">
        <f t="shared" si="30"/>
        <v>-13.477550788999793</v>
      </c>
      <c r="Y49" s="104">
        <f t="shared" si="31"/>
        <v>-91.698176314877401</v>
      </c>
      <c r="Z49" s="103">
        <f t="shared" si="17"/>
        <v>17.382361809244351</v>
      </c>
      <c r="AA49" s="104">
        <f t="shared" si="18"/>
        <v>16.12222999712094</v>
      </c>
      <c r="AB49" s="105">
        <f t="shared" si="32"/>
        <v>-0.30906272087106323</v>
      </c>
      <c r="AC49" s="106">
        <f t="shared" si="33"/>
        <v>-0.52692826523299274</v>
      </c>
      <c r="AD49" s="108">
        <f t="shared" si="34"/>
        <v>-5.7422064198404001</v>
      </c>
      <c r="AE49" s="106">
        <f t="shared" si="35"/>
        <v>-29.419031277632449</v>
      </c>
      <c r="AF49" s="113">
        <f t="shared" si="36"/>
        <v>-1.5267802979763587</v>
      </c>
      <c r="AG49" s="114" t="s">
        <v>112</v>
      </c>
    </row>
    <row r="50" spans="1:33" ht="20" customHeight="1" x14ac:dyDescent="0.2">
      <c r="A50" s="40"/>
      <c r="B50" s="97" t="s">
        <v>2</v>
      </c>
      <c r="C50" s="98">
        <v>44490.166666666664</v>
      </c>
      <c r="D50" s="99">
        <v>44490.5</v>
      </c>
      <c r="E50" s="100" t="s">
        <v>0</v>
      </c>
      <c r="F50" s="101" t="s">
        <v>67</v>
      </c>
      <c r="G50" s="102">
        <v>12.213033333333399</v>
      </c>
      <c r="H50" s="103">
        <v>97.752987999999604</v>
      </c>
      <c r="I50" s="104">
        <v>5.5933625431155001</v>
      </c>
      <c r="J50" s="105">
        <v>-2.22497658788512</v>
      </c>
      <c r="K50" s="106">
        <v>-4.2779433594668301</v>
      </c>
      <c r="L50" s="104">
        <v>-13.7570039358912</v>
      </c>
      <c r="M50" s="103">
        <v>36.143847383711197</v>
      </c>
      <c r="N50" s="107">
        <v>20.4665429398434</v>
      </c>
      <c r="O50" s="108">
        <v>-7.4898968677654096</v>
      </c>
      <c r="P50" s="106">
        <v>-14.232841299579601</v>
      </c>
      <c r="Q50" s="104">
        <v>-93.671181981214204</v>
      </c>
      <c r="R50" s="103">
        <v>50.830110724177302</v>
      </c>
      <c r="S50" s="104">
        <v>20.191548415422499</v>
      </c>
      <c r="T50" s="109">
        <f t="shared" si="11"/>
        <v>1.0055447719649635</v>
      </c>
      <c r="U50" s="110">
        <f t="shared" si="27"/>
        <v>1.0105074782942687</v>
      </c>
      <c r="V50" s="111">
        <f t="shared" si="28"/>
        <v>1.0940034402263183</v>
      </c>
      <c r="W50" s="108">
        <f t="shared" si="29"/>
        <v>-7.7269046286875209</v>
      </c>
      <c r="X50" s="106">
        <f t="shared" si="30"/>
        <v>-14.631679597951347</v>
      </c>
      <c r="Y50" s="104">
        <f t="shared" si="31"/>
        <v>-98.501010325814832</v>
      </c>
      <c r="Z50" s="103">
        <f t="shared" si="17"/>
        <v>25.691143748455048</v>
      </c>
      <c r="AA50" s="104">
        <f t="shared" si="18"/>
        <v>18.552426457795946</v>
      </c>
      <c r="AB50" s="105">
        <f t="shared" si="32"/>
        <v>-0.23700776092211129</v>
      </c>
      <c r="AC50" s="106">
        <f t="shared" si="33"/>
        <v>-0.39883829837174645</v>
      </c>
      <c r="AD50" s="108">
        <f t="shared" si="34"/>
        <v>-4.829828344600628</v>
      </c>
      <c r="AE50" s="106">
        <f t="shared" si="35"/>
        <v>-25.138966975722255</v>
      </c>
      <c r="AF50" s="113">
        <f t="shared" si="36"/>
        <v>-1.6391219576265534</v>
      </c>
      <c r="AG50" s="114" t="s">
        <v>112</v>
      </c>
    </row>
    <row r="51" spans="1:33" ht="20" customHeight="1" x14ac:dyDescent="0.2">
      <c r="A51" s="40"/>
      <c r="B51" s="97" t="s">
        <v>3</v>
      </c>
      <c r="C51" s="98">
        <v>44499.166666666664</v>
      </c>
      <c r="D51" s="99">
        <v>44503.416666666664</v>
      </c>
      <c r="E51" s="100" t="s">
        <v>63</v>
      </c>
      <c r="F51" s="101" t="s">
        <v>67</v>
      </c>
      <c r="G51" s="102">
        <v>10.935374631268401</v>
      </c>
      <c r="H51" s="103">
        <v>98.792528348082598</v>
      </c>
      <c r="I51" s="104">
        <v>63.2049967372052</v>
      </c>
      <c r="J51" s="105">
        <v>-4.2625736713483704</v>
      </c>
      <c r="K51" s="106">
        <v>-8.1411807471199307</v>
      </c>
      <c r="L51" s="104">
        <v>-50.885594127754999</v>
      </c>
      <c r="M51" s="103">
        <v>44.452248899661498</v>
      </c>
      <c r="N51" s="107">
        <v>14.2438518492044</v>
      </c>
      <c r="O51" s="108" t="s">
        <v>111</v>
      </c>
      <c r="P51" s="106" t="s">
        <v>111</v>
      </c>
      <c r="Q51" s="104" t="s">
        <v>111</v>
      </c>
      <c r="R51" s="103" t="s">
        <v>111</v>
      </c>
      <c r="S51" s="104" t="s">
        <v>111</v>
      </c>
      <c r="T51" s="109">
        <f t="shared" si="11"/>
        <v>1.0056116268416051</v>
      </c>
      <c r="U51" s="110">
        <f t="shared" si="27"/>
        <v>1.0106344855094049</v>
      </c>
      <c r="V51" s="111">
        <f t="shared" si="28"/>
        <v>1.0957030446135838</v>
      </c>
      <c r="W51" s="108">
        <f t="shared" si="29"/>
        <v>-9.8190993912492104</v>
      </c>
      <c r="X51" s="106">
        <f t="shared" si="30"/>
        <v>-18.578097745260607</v>
      </c>
      <c r="Y51" s="104">
        <f t="shared" si="31"/>
        <v>-133.78500631349027</v>
      </c>
      <c r="Z51" s="103">
        <f t="shared" si="17"/>
        <v>33.873920402191615</v>
      </c>
      <c r="AA51" s="104">
        <f t="shared" si="18"/>
        <v>14.839775648594582</v>
      </c>
      <c r="AB51" s="105" t="s">
        <v>111</v>
      </c>
      <c r="AC51" s="106" t="s">
        <v>111</v>
      </c>
      <c r="AD51" s="104" t="s">
        <v>111</v>
      </c>
      <c r="AE51" s="103" t="s">
        <v>111</v>
      </c>
      <c r="AF51" s="107" t="s">
        <v>111</v>
      </c>
      <c r="AG51" s="112" t="s">
        <v>0</v>
      </c>
    </row>
    <row r="52" spans="1:33" ht="20" customHeight="1" x14ac:dyDescent="0.2">
      <c r="A52" s="40"/>
      <c r="B52" s="97" t="s">
        <v>4</v>
      </c>
      <c r="C52" s="98">
        <v>44510.541666666664</v>
      </c>
      <c r="D52" s="99">
        <v>44510.958333333336</v>
      </c>
      <c r="E52" s="100" t="s">
        <v>62</v>
      </c>
      <c r="F52" s="101" t="s">
        <v>67</v>
      </c>
      <c r="G52" s="102">
        <v>11.631863636363599</v>
      </c>
      <c r="H52" s="103">
        <v>90.339954545454603</v>
      </c>
      <c r="I52" s="104">
        <v>4.1017991982847004</v>
      </c>
      <c r="J52" s="105">
        <v>-2.7021907312493099</v>
      </c>
      <c r="K52" s="106">
        <v>-5.1613082341771497</v>
      </c>
      <c r="L52" s="104">
        <v>-31.235651502575799</v>
      </c>
      <c r="M52" s="103">
        <v>26.379506925090901</v>
      </c>
      <c r="N52" s="107">
        <v>10.054814370841401</v>
      </c>
      <c r="O52" s="108">
        <v>-8.07733442957697</v>
      </c>
      <c r="P52" s="106">
        <v>-15.2669698879689</v>
      </c>
      <c r="Q52" s="104">
        <v>-110.54392713345401</v>
      </c>
      <c r="R52" s="103">
        <v>13.2888207288558</v>
      </c>
      <c r="S52" s="104">
        <v>11.591831970297701</v>
      </c>
      <c r="T52" s="109">
        <f t="shared" si="11"/>
        <v>1.0055750410395585</v>
      </c>
      <c r="U52" s="110">
        <f t="shared" si="27"/>
        <v>1.0105649808848793</v>
      </c>
      <c r="V52" s="111">
        <f t="shared" si="28"/>
        <v>1.0947722326317044</v>
      </c>
      <c r="W52" s="108">
        <f t="shared" si="29"/>
        <v>-8.2313417030029541</v>
      </c>
      <c r="X52" s="106">
        <f t="shared" si="30"/>
        <v>-15.561878173619334</v>
      </c>
      <c r="Y52" s="104">
        <f t="shared" si="31"/>
        <v>-115.0996347718575</v>
      </c>
      <c r="Z52" s="103">
        <f t="shared" si="17"/>
        <v>15.869963083416039</v>
      </c>
      <c r="AA52" s="104">
        <f t="shared" si="18"/>
        <v>9.3953906170971777</v>
      </c>
      <c r="AB52" s="105">
        <f t="shared" ref="AB52:AB60" si="37">W52-O52</f>
        <v>-0.15400727342598408</v>
      </c>
      <c r="AC52" s="106">
        <f t="shared" ref="AC52:AC60" si="38">X52-P52</f>
        <v>-0.29490828565043437</v>
      </c>
      <c r="AD52" s="108">
        <f t="shared" ref="AD52:AD60" si="39">Y52-Q52</f>
        <v>-4.55570763840349</v>
      </c>
      <c r="AE52" s="106">
        <f t="shared" ref="AE52:AE60" si="40">Z52-R52</f>
        <v>2.5811423545602388</v>
      </c>
      <c r="AF52" s="113">
        <f t="shared" ref="AF52:AF60" si="41">AA52-S52</f>
        <v>-2.1964413532005231</v>
      </c>
      <c r="AG52" s="114" t="s">
        <v>112</v>
      </c>
    </row>
    <row r="53" spans="1:33" ht="20" customHeight="1" x14ac:dyDescent="0.2">
      <c r="A53" s="40"/>
      <c r="B53" s="116" t="s">
        <v>5</v>
      </c>
      <c r="C53" s="117">
        <v>44514.625</v>
      </c>
      <c r="D53" s="118">
        <v>44514.75</v>
      </c>
      <c r="E53" s="119" t="s">
        <v>62</v>
      </c>
      <c r="F53" s="120" t="s">
        <v>74</v>
      </c>
      <c r="G53" s="121">
        <v>7.8033953488372099</v>
      </c>
      <c r="H53" s="122">
        <v>98.636823255813994</v>
      </c>
      <c r="I53" s="123">
        <v>8.0171529784655604</v>
      </c>
      <c r="J53" s="124">
        <v>-4.59509304350986</v>
      </c>
      <c r="K53" s="128">
        <v>-8.7345632033786895</v>
      </c>
      <c r="L53" s="123">
        <v>-58.918899446756598</v>
      </c>
      <c r="M53" s="122">
        <v>26.425762137173201</v>
      </c>
      <c r="N53" s="132">
        <v>10.957606180272901</v>
      </c>
      <c r="O53" s="127">
        <v>-9.9513528148989696</v>
      </c>
      <c r="P53" s="128">
        <v>-18.793428444526199</v>
      </c>
      <c r="Q53" s="123">
        <v>-136.96747740583501</v>
      </c>
      <c r="R53" s="122">
        <v>16.419673457161199</v>
      </c>
      <c r="S53" s="123">
        <v>13.379950150374</v>
      </c>
      <c r="T53" s="129">
        <f t="shared" si="11"/>
        <v>1.0057804477146599</v>
      </c>
      <c r="U53" s="130">
        <f t="shared" si="27"/>
        <v>1.0109552355746509</v>
      </c>
      <c r="V53" s="131">
        <f t="shared" si="28"/>
        <v>1.1000202790872111</v>
      </c>
      <c r="W53" s="127">
        <f t="shared" si="29"/>
        <v>-10.315910178752461</v>
      </c>
      <c r="X53" s="128">
        <f t="shared" si="30"/>
        <v>-19.476429900318522</v>
      </c>
      <c r="Y53" s="123">
        <f t="shared" si="31"/>
        <v>-144.48749859943882</v>
      </c>
      <c r="Z53" s="122">
        <f t="shared" si="17"/>
        <v>15.530074616487255</v>
      </c>
      <c r="AA53" s="123">
        <f t="shared" si="18"/>
        <v>11.323940603109349</v>
      </c>
      <c r="AB53" s="124">
        <f t="shared" si="37"/>
        <v>-0.36455736385349091</v>
      </c>
      <c r="AC53" s="128">
        <f t="shared" si="38"/>
        <v>-0.68300145579232208</v>
      </c>
      <c r="AD53" s="127">
        <f t="shared" si="39"/>
        <v>-7.5200211936038102</v>
      </c>
      <c r="AE53" s="128">
        <f t="shared" si="40"/>
        <v>-0.88959884067394412</v>
      </c>
      <c r="AF53" s="126">
        <f t="shared" si="41"/>
        <v>-2.0560095472646509</v>
      </c>
      <c r="AG53" s="134" t="s">
        <v>112</v>
      </c>
    </row>
    <row r="54" spans="1:33" ht="20" customHeight="1" x14ac:dyDescent="0.2">
      <c r="A54" s="40"/>
      <c r="B54" s="97" t="s">
        <v>6</v>
      </c>
      <c r="C54" s="98">
        <v>44515.458333333336</v>
      </c>
      <c r="D54" s="99">
        <v>44515.666666666664</v>
      </c>
      <c r="E54" s="100" t="s">
        <v>62</v>
      </c>
      <c r="F54" s="101" t="s">
        <v>67</v>
      </c>
      <c r="G54" s="102">
        <v>7.6105882352941201</v>
      </c>
      <c r="H54" s="103">
        <v>95.594882352941198</v>
      </c>
      <c r="I54" s="104">
        <v>8.0171529784655604</v>
      </c>
      <c r="J54" s="105">
        <v>-6.6997091123895798</v>
      </c>
      <c r="K54" s="106">
        <v>-12.722393863358</v>
      </c>
      <c r="L54" s="104">
        <v>-96.909922130973996</v>
      </c>
      <c r="M54" s="103">
        <v>38.267736196260998</v>
      </c>
      <c r="N54" s="107">
        <v>4.8692287758897601</v>
      </c>
      <c r="O54" s="108">
        <v>-11.2610661960075</v>
      </c>
      <c r="P54" s="106">
        <v>-21.260735091433499</v>
      </c>
      <c r="Q54" s="104">
        <v>-159.77630899986801</v>
      </c>
      <c r="R54" s="103">
        <v>21.816427330103799</v>
      </c>
      <c r="S54" s="104">
        <v>10.309571731600199</v>
      </c>
      <c r="T54" s="109">
        <f t="shared" si="11"/>
        <v>1.0057910762743587</v>
      </c>
      <c r="U54" s="110">
        <f t="shared" si="27"/>
        <v>1.0109754308381638</v>
      </c>
      <c r="V54" s="111">
        <f t="shared" si="28"/>
        <v>1.1002932815375974</v>
      </c>
      <c r="W54" s="108">
        <f t="shared" si="29"/>
        <v>-12.418866781972724</v>
      </c>
      <c r="X54" s="106">
        <f t="shared" si="30"/>
        <v>-23.44055451661643</v>
      </c>
      <c r="Y54" s="104">
        <f t="shared" si="31"/>
        <v>-179.22785404359752</v>
      </c>
      <c r="Z54" s="103">
        <f t="shared" si="17"/>
        <v>27.352187094653146</v>
      </c>
      <c r="AA54" s="104">
        <f t="shared" si="18"/>
        <v>8.2965820893339242</v>
      </c>
      <c r="AB54" s="105">
        <f t="shared" si="37"/>
        <v>-1.1578005859652247</v>
      </c>
      <c r="AC54" s="106">
        <f t="shared" si="38"/>
        <v>-2.1798194251829308</v>
      </c>
      <c r="AD54" s="108">
        <f t="shared" si="39"/>
        <v>-19.45154504372951</v>
      </c>
      <c r="AE54" s="106">
        <f t="shared" si="40"/>
        <v>5.535759764549347</v>
      </c>
      <c r="AF54" s="113">
        <f t="shared" si="41"/>
        <v>-2.012989642266275</v>
      </c>
      <c r="AG54" s="114" t="s">
        <v>112</v>
      </c>
    </row>
    <row r="55" spans="1:33" ht="20" customHeight="1" x14ac:dyDescent="0.2">
      <c r="A55" s="40"/>
      <c r="B55" s="97" t="s">
        <v>7</v>
      </c>
      <c r="C55" s="98">
        <v>44524.833333333336</v>
      </c>
      <c r="D55" s="99">
        <v>44525.166666666664</v>
      </c>
      <c r="E55" s="100" t="s">
        <v>60</v>
      </c>
      <c r="F55" s="101" t="s">
        <v>67</v>
      </c>
      <c r="G55" s="102">
        <v>6.38157142857143</v>
      </c>
      <c r="H55" s="103">
        <v>95.1975310714286</v>
      </c>
      <c r="I55" s="104">
        <v>1.16010482375729</v>
      </c>
      <c r="J55" s="105">
        <v>-7.42042748906323</v>
      </c>
      <c r="K55" s="115">
        <v>-14.0744882173466</v>
      </c>
      <c r="L55" s="104">
        <v>-102.654418489764</v>
      </c>
      <c r="M55" s="103">
        <v>36.025934080930099</v>
      </c>
      <c r="N55" s="107">
        <v>9.9414872490081994</v>
      </c>
      <c r="O55" s="108">
        <v>-11.954302194721199</v>
      </c>
      <c r="P55" s="106">
        <v>-22.582627985303301</v>
      </c>
      <c r="Q55" s="104">
        <v>-165.64273323762899</v>
      </c>
      <c r="R55" s="103">
        <v>35.120061464677597</v>
      </c>
      <c r="S55" s="104">
        <v>15.018290644797901</v>
      </c>
      <c r="T55" s="109">
        <f t="shared" si="11"/>
        <v>1.0058594876803382</v>
      </c>
      <c r="U55" s="110">
        <f t="shared" si="27"/>
        <v>1.0111054234942043</v>
      </c>
      <c r="V55" s="111">
        <f t="shared" si="28"/>
        <v>1.1020538282324324</v>
      </c>
      <c r="W55" s="108">
        <f t="shared" si="29"/>
        <v>-13.202554961256965</v>
      </c>
      <c r="X55" s="106">
        <f t="shared" si="30"/>
        <v>-24.903349469270438</v>
      </c>
      <c r="Y55" s="104">
        <f t="shared" si="31"/>
        <v>-185.7515862455873</v>
      </c>
      <c r="Z55" s="103">
        <f t="shared" si="17"/>
        <v>24.981761849607764</v>
      </c>
      <c r="AA55" s="104">
        <f t="shared" si="18"/>
        <v>13.475209508576199</v>
      </c>
      <c r="AB55" s="105">
        <f t="shared" si="37"/>
        <v>-1.2482527665357654</v>
      </c>
      <c r="AC55" s="106">
        <f t="shared" si="38"/>
        <v>-2.3207214839671373</v>
      </c>
      <c r="AD55" s="108">
        <f t="shared" si="39"/>
        <v>-20.108853007958317</v>
      </c>
      <c r="AE55" s="106">
        <f t="shared" si="40"/>
        <v>-10.138299615069833</v>
      </c>
      <c r="AF55" s="113">
        <f t="shared" si="41"/>
        <v>-1.5430811362217014</v>
      </c>
      <c r="AG55" s="114" t="s">
        <v>112</v>
      </c>
    </row>
    <row r="56" spans="1:33" ht="20" customHeight="1" x14ac:dyDescent="0.2">
      <c r="A56" s="40"/>
      <c r="B56" s="42" t="s">
        <v>8</v>
      </c>
      <c r="C56" s="43">
        <v>44531.625</v>
      </c>
      <c r="D56" s="44">
        <v>44531.791666666664</v>
      </c>
      <c r="E56" s="45" t="s">
        <v>60</v>
      </c>
      <c r="F56" s="46" t="s">
        <v>69</v>
      </c>
      <c r="G56" s="47">
        <v>5.29090476190476</v>
      </c>
      <c r="H56" s="48">
        <v>99.201618761904797</v>
      </c>
      <c r="I56" s="49">
        <v>3.9153537801808498</v>
      </c>
      <c r="J56" s="50">
        <v>-5.4606556949479899</v>
      </c>
      <c r="K56" s="51">
        <v>-10.3856157344918</v>
      </c>
      <c r="L56" s="49">
        <v>-71.758953937111698</v>
      </c>
      <c r="M56" s="48">
        <v>36.659537477727397</v>
      </c>
      <c r="N56" s="52">
        <v>11.3259719388227</v>
      </c>
      <c r="O56" s="53">
        <v>-9.8126935620987599</v>
      </c>
      <c r="P56" s="54">
        <v>-18.566046491024199</v>
      </c>
      <c r="Q56" s="49">
        <v>-137.76255996697299</v>
      </c>
      <c r="R56" s="48">
        <v>34.052910668340402</v>
      </c>
      <c r="S56" s="49">
        <v>10.765811961220701</v>
      </c>
      <c r="T56" s="55">
        <f t="shared" si="11"/>
        <v>1.0059211710093108</v>
      </c>
      <c r="U56" s="56">
        <f t="shared" si="27"/>
        <v>1.0112226384724559</v>
      </c>
      <c r="V56" s="57">
        <f t="shared" si="28"/>
        <v>1.1036461574533705</v>
      </c>
      <c r="W56" s="53">
        <f t="shared" si="29"/>
        <v>-11.31482966288354</v>
      </c>
      <c r="X56" s="54">
        <f t="shared" si="30"/>
        <v>-21.368443886490581</v>
      </c>
      <c r="Y56" s="49">
        <f t="shared" si="31"/>
        <v>-158.93238082323785</v>
      </c>
      <c r="Z56" s="48">
        <f t="shared" si="17"/>
        <v>25.499412777131525</v>
      </c>
      <c r="AA56" s="49">
        <f t="shared" si="18"/>
        <v>12.015170268686802</v>
      </c>
      <c r="AB56" s="50">
        <f t="shared" si="37"/>
        <v>-1.5021361007847798</v>
      </c>
      <c r="AC56" s="54">
        <f t="shared" si="38"/>
        <v>-2.8023973954663823</v>
      </c>
      <c r="AD56" s="53">
        <f t="shared" si="39"/>
        <v>-21.169820856264863</v>
      </c>
      <c r="AE56" s="54">
        <f t="shared" si="40"/>
        <v>-8.5534978912088775</v>
      </c>
      <c r="AF56" s="58">
        <f t="shared" si="41"/>
        <v>1.2493583074661014</v>
      </c>
      <c r="AG56" s="59" t="s">
        <v>112</v>
      </c>
    </row>
    <row r="57" spans="1:33" ht="20" customHeight="1" x14ac:dyDescent="0.2">
      <c r="A57" s="40"/>
      <c r="B57" s="11" t="s">
        <v>9</v>
      </c>
      <c r="C57" s="31">
        <v>44534</v>
      </c>
      <c r="D57" s="29">
        <v>44538.458333333336</v>
      </c>
      <c r="E57" s="12" t="s">
        <v>62</v>
      </c>
      <c r="F57" s="13" t="s">
        <v>116</v>
      </c>
      <c r="G57" s="14">
        <v>3.6424685714285698</v>
      </c>
      <c r="H57" s="33">
        <v>96.029815211428598</v>
      </c>
      <c r="I57" s="18">
        <v>25.170131444019798</v>
      </c>
      <c r="J57" s="16">
        <v>-5.1347723659425499</v>
      </c>
      <c r="K57" s="36">
        <v>-9.76056672993594</v>
      </c>
      <c r="L57" s="18">
        <v>-66.461020887298304</v>
      </c>
      <c r="M57" s="33">
        <v>30.894408807906899</v>
      </c>
      <c r="N57" s="19">
        <v>11.6235129521892</v>
      </c>
      <c r="O57" s="17">
        <v>-10.982484800824199</v>
      </c>
      <c r="P57" s="35">
        <v>-20.778197521889901</v>
      </c>
      <c r="Q57" s="18">
        <v>-152.73611657286199</v>
      </c>
      <c r="R57" s="33">
        <v>43.615139724966298</v>
      </c>
      <c r="S57" s="18">
        <v>13.4894636022568</v>
      </c>
      <c r="T57" s="20">
        <f t="shared" si="11"/>
        <v>1.0060161801112153</v>
      </c>
      <c r="U57" s="39">
        <f t="shared" si="27"/>
        <v>1.0114031939367338</v>
      </c>
      <c r="V57" s="21">
        <f t="shared" si="28"/>
        <v>1.1061077961734733</v>
      </c>
      <c r="W57" s="17">
        <f t="shared" si="29"/>
        <v>-11.084267527312704</v>
      </c>
      <c r="X57" s="35">
        <f t="shared" si="30"/>
        <v>-20.925147155500895</v>
      </c>
      <c r="Y57" s="18">
        <f t="shared" si="31"/>
        <v>-156.01446591169974</v>
      </c>
      <c r="Z57" s="33">
        <f t="shared" si="17"/>
        <v>19.5557468096208</v>
      </c>
      <c r="AA57" s="18">
        <f t="shared" si="18"/>
        <v>11.386711332307414</v>
      </c>
      <c r="AB57" s="16">
        <f t="shared" si="37"/>
        <v>-0.10178272648850495</v>
      </c>
      <c r="AC57" s="35">
        <f t="shared" si="38"/>
        <v>-0.14694963361099411</v>
      </c>
      <c r="AD57" s="17">
        <f t="shared" si="39"/>
        <v>-3.2783493388377565</v>
      </c>
      <c r="AE57" s="35">
        <f t="shared" si="40"/>
        <v>-24.059392915345498</v>
      </c>
      <c r="AF57" s="23">
        <f t="shared" si="41"/>
        <v>-2.1027522699493861</v>
      </c>
      <c r="AG57" s="41" t="s">
        <v>112</v>
      </c>
    </row>
    <row r="58" spans="1:33" ht="20" customHeight="1" x14ac:dyDescent="0.2">
      <c r="A58" s="40"/>
      <c r="B58" s="42" t="s">
        <v>10</v>
      </c>
      <c r="C58" s="43">
        <v>44538.666666666664</v>
      </c>
      <c r="D58" s="44">
        <v>44540.5</v>
      </c>
      <c r="E58" s="45" t="s">
        <v>63</v>
      </c>
      <c r="F58" s="46" t="s">
        <v>69</v>
      </c>
      <c r="G58" s="47">
        <v>2.3409565217391299</v>
      </c>
      <c r="H58" s="48">
        <v>89.838304347826096</v>
      </c>
      <c r="I58" s="49">
        <v>0.37289083620770602</v>
      </c>
      <c r="J58" s="50">
        <v>-9.4724891509016107</v>
      </c>
      <c r="K58" s="51">
        <v>-17.915561108016298</v>
      </c>
      <c r="L58" s="49">
        <v>-136.35234831898501</v>
      </c>
      <c r="M58" s="48">
        <v>27.5389988406118</v>
      </c>
      <c r="N58" s="52">
        <v>6.9721405451448</v>
      </c>
      <c r="O58" s="53">
        <v>-13.6166462657299</v>
      </c>
      <c r="P58" s="54">
        <v>-25.674478484526698</v>
      </c>
      <c r="Q58" s="49">
        <v>-194.08306707066399</v>
      </c>
      <c r="R58" s="48">
        <v>23.298471823780801</v>
      </c>
      <c r="S58" s="49">
        <v>11.3127608055495</v>
      </c>
      <c r="T58" s="55">
        <f t="shared" si="11"/>
        <v>1.0060927477106061</v>
      </c>
      <c r="U58" s="56">
        <f t="shared" si="27"/>
        <v>1.0115487141855706</v>
      </c>
      <c r="V58" s="57">
        <f t="shared" si="28"/>
        <v>1.1080994746310688</v>
      </c>
      <c r="W58" s="53">
        <f t="shared" si="29"/>
        <v>-15.470976107249498</v>
      </c>
      <c r="X58" s="54">
        <f t="shared" si="30"/>
        <v>-29.127885667186547</v>
      </c>
      <c r="Y58" s="49">
        <f t="shared" si="31"/>
        <v>-220.6045833849364</v>
      </c>
      <c r="Z58" s="48">
        <f t="shared" si="17"/>
        <v>16.056433914235058</v>
      </c>
      <c r="AA58" s="49">
        <f t="shared" si="18"/>
        <v>12.418501952555971</v>
      </c>
      <c r="AB58" s="50">
        <f t="shared" si="37"/>
        <v>-1.8543298415195988</v>
      </c>
      <c r="AC58" s="54">
        <f t="shared" si="38"/>
        <v>-3.4534071826598485</v>
      </c>
      <c r="AD58" s="53">
        <f t="shared" si="39"/>
        <v>-26.521516314272418</v>
      </c>
      <c r="AE58" s="54">
        <f t="shared" si="40"/>
        <v>-7.2420379095457434</v>
      </c>
      <c r="AF58" s="58">
        <f t="shared" si="41"/>
        <v>1.1057411470064711</v>
      </c>
      <c r="AG58" s="59" t="s">
        <v>112</v>
      </c>
    </row>
    <row r="59" spans="1:33" ht="20" customHeight="1" x14ac:dyDescent="0.2">
      <c r="A59" s="40"/>
      <c r="B59" s="60"/>
      <c r="C59" s="61">
        <v>44540.458333333336</v>
      </c>
      <c r="D59" s="62">
        <v>44540.708333333336</v>
      </c>
      <c r="E59" s="63" t="s">
        <v>61</v>
      </c>
      <c r="F59" s="64" t="s">
        <v>75</v>
      </c>
      <c r="G59" s="65">
        <v>3.0989791666666702</v>
      </c>
      <c r="H59" s="66">
        <v>81.926354166666698</v>
      </c>
      <c r="I59" s="67">
        <v>8.9493800689847998</v>
      </c>
      <c r="J59" s="68">
        <v>-9.7148109164192196</v>
      </c>
      <c r="K59" s="72">
        <v>-18.3512076950535</v>
      </c>
      <c r="L59" s="71">
        <v>-142.537046610006</v>
      </c>
      <c r="M59" s="66">
        <v>17.159628749727901</v>
      </c>
      <c r="N59" s="70">
        <v>4.2726149504219304</v>
      </c>
      <c r="O59" s="71">
        <v>-12.7453482361726</v>
      </c>
      <c r="P59" s="72">
        <v>-24.040881446720501</v>
      </c>
      <c r="Q59" s="67">
        <v>-181.05743584729501</v>
      </c>
      <c r="R59" s="66">
        <v>22.1059033091259</v>
      </c>
      <c r="S59" s="67">
        <v>11.269615726469601</v>
      </c>
      <c r="T59" s="73">
        <f t="shared" si="11"/>
        <v>1.0060479843732582</v>
      </c>
      <c r="U59" s="74">
        <f t="shared" si="27"/>
        <v>1.0114636382041473</v>
      </c>
      <c r="V59" s="75">
        <f t="shared" si="28"/>
        <v>1.1069342450734372</v>
      </c>
      <c r="W59" s="71">
        <f t="shared" si="29"/>
        <v>-15.668035257281645</v>
      </c>
      <c r="X59" s="72">
        <f t="shared" si="30"/>
        <v>-29.476933003876525</v>
      </c>
      <c r="Y59" s="67">
        <f t="shared" si="31"/>
        <v>-225.37137394903937</v>
      </c>
      <c r="Z59" s="66">
        <f t="shared" si="17"/>
        <v>5.7410069393277752</v>
      </c>
      <c r="AA59" s="67">
        <f t="shared" si="18"/>
        <v>10.444090081972831</v>
      </c>
      <c r="AB59" s="68">
        <f t="shared" si="37"/>
        <v>-2.922687021109045</v>
      </c>
      <c r="AC59" s="72">
        <f t="shared" si="38"/>
        <v>-5.4360515571560235</v>
      </c>
      <c r="AD59" s="71">
        <f t="shared" si="39"/>
        <v>-44.313938101744355</v>
      </c>
      <c r="AE59" s="72">
        <f t="shared" si="40"/>
        <v>-16.364896369798124</v>
      </c>
      <c r="AF59" s="70">
        <f t="shared" si="41"/>
        <v>-0.82552564449676957</v>
      </c>
      <c r="AG59" s="78" t="s">
        <v>112</v>
      </c>
    </row>
    <row r="60" spans="1:33" ht="20" customHeight="1" thickBot="1" x14ac:dyDescent="0.25">
      <c r="A60" s="40"/>
      <c r="B60" s="79" t="s">
        <v>11</v>
      </c>
      <c r="C60" s="80">
        <v>44554</v>
      </c>
      <c r="D60" s="81">
        <v>44559.083333333336</v>
      </c>
      <c r="E60" s="82" t="s">
        <v>0</v>
      </c>
      <c r="F60" s="83" t="s">
        <v>0</v>
      </c>
      <c r="G60" s="84">
        <v>7.0305425970149198</v>
      </c>
      <c r="H60" s="85">
        <v>98.769065302238801</v>
      </c>
      <c r="I60" s="86">
        <v>49.967372051831802</v>
      </c>
      <c r="J60" s="87">
        <v>-5.5433911602942203</v>
      </c>
      <c r="K60" s="88">
        <v>-10.5334387377857</v>
      </c>
      <c r="L60" s="86">
        <v>-73.159584778046593</v>
      </c>
      <c r="M60" s="85">
        <v>32.341891499606596</v>
      </c>
      <c r="N60" s="89">
        <v>11.107925124238999</v>
      </c>
      <c r="O60" s="90">
        <v>-10.327267812249</v>
      </c>
      <c r="P60" s="91">
        <v>-19.5352594504444</v>
      </c>
      <c r="Q60" s="86">
        <v>-144.13193760185899</v>
      </c>
      <c r="R60" s="85">
        <v>37.171525217256601</v>
      </c>
      <c r="S60" s="86">
        <v>12.1501380016964</v>
      </c>
      <c r="T60" s="92">
        <f t="shared" si="11"/>
        <v>1.0058232204795914</v>
      </c>
      <c r="U60" s="93">
        <f t="shared" si="27"/>
        <v>1.0110365090089979</v>
      </c>
      <c r="V60" s="94">
        <f t="shared" si="28"/>
        <v>1.1011197827489343</v>
      </c>
      <c r="W60" s="90">
        <f t="shared" si="29"/>
        <v>-11.30080456331666</v>
      </c>
      <c r="X60" s="91">
        <f t="shared" si="30"/>
        <v>-21.334489461637872</v>
      </c>
      <c r="Y60" s="86">
        <f t="shared" si="31"/>
        <v>-158.27466753153249</v>
      </c>
      <c r="Z60" s="85">
        <f t="shared" si="17"/>
        <v>21.365844006428603</v>
      </c>
      <c r="AA60" s="86">
        <f t="shared" si="18"/>
        <v>12.401248161570493</v>
      </c>
      <c r="AB60" s="87">
        <f t="shared" si="37"/>
        <v>-0.97353675106766069</v>
      </c>
      <c r="AC60" s="91">
        <f t="shared" si="38"/>
        <v>-1.7992300111934725</v>
      </c>
      <c r="AD60" s="90">
        <f t="shared" si="39"/>
        <v>-14.142729929673493</v>
      </c>
      <c r="AE60" s="91">
        <f t="shared" si="40"/>
        <v>-15.805681210827998</v>
      </c>
      <c r="AF60" s="95">
        <f t="shared" si="41"/>
        <v>0.25111015987409324</v>
      </c>
      <c r="AG60" s="96" t="s">
        <v>112</v>
      </c>
    </row>
    <row r="61" spans="1:33" x14ac:dyDescent="0.2">
      <c r="B61" s="24"/>
      <c r="C61" s="25"/>
      <c r="D61" s="25"/>
      <c r="E61" s="25"/>
      <c r="F61" s="25"/>
      <c r="G61" s="26"/>
      <c r="H61" s="26"/>
      <c r="I61" s="24"/>
      <c r="J61" s="24"/>
      <c r="K61" s="24"/>
      <c r="L61" s="24"/>
      <c r="M61" s="24"/>
      <c r="N61" s="24"/>
      <c r="O61" s="27"/>
      <c r="P61" s="27"/>
      <c r="Q61" s="28"/>
      <c r="R61" s="26"/>
      <c r="S61" s="28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</row>
  </sheetData>
  <mergeCells count="11">
    <mergeCell ref="B2:U2"/>
    <mergeCell ref="T4:V4"/>
    <mergeCell ref="W4:AA4"/>
    <mergeCell ref="AB4:AF4"/>
    <mergeCell ref="AG4:AG5"/>
    <mergeCell ref="B4:D4"/>
    <mergeCell ref="E4:E5"/>
    <mergeCell ref="F4:F5"/>
    <mergeCell ref="G4:I4"/>
    <mergeCell ref="J4:N4"/>
    <mergeCell ref="O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S1 - Precipitation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Voigt</dc:creator>
  <dc:description/>
  <cp:lastModifiedBy>Claudia Voigt</cp:lastModifiedBy>
  <cp:revision>4</cp:revision>
  <dcterms:created xsi:type="dcterms:W3CDTF">2022-06-13T07:45:10Z</dcterms:created>
  <dcterms:modified xsi:type="dcterms:W3CDTF">2025-12-05T11:23:48Z</dcterms:modified>
  <dc:language>de-DE</dc:language>
</cp:coreProperties>
</file>