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3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9" i="1" l="1"/>
  <c r="Q37" i="1"/>
  <c r="Q38" i="1"/>
  <c r="S38" i="1" l="1"/>
  <c r="Q40" i="1"/>
  <c r="D4" i="1"/>
  <c r="F39" i="1" l="1"/>
  <c r="G42" i="1" l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39" i="1"/>
  <c r="G40" i="1"/>
  <c r="G41" i="1"/>
  <c r="E64" i="1" l="1"/>
  <c r="E63" i="1"/>
  <c r="D38" i="1"/>
  <c r="I39" i="1" s="1"/>
  <c r="D64" i="1"/>
  <c r="D60" i="1"/>
  <c r="D49" i="1"/>
  <c r="D56" i="1"/>
  <c r="I38" i="1"/>
  <c r="E38" i="1"/>
  <c r="AC4" i="1"/>
  <c r="F63" i="1" s="1"/>
  <c r="AD4" i="1"/>
  <c r="F64" i="1" s="1"/>
  <c r="F38" i="1"/>
  <c r="G38" i="1" l="1"/>
  <c r="E53" i="1"/>
  <c r="E49" i="1"/>
  <c r="E47" i="1"/>
  <c r="E42" i="1"/>
  <c r="E39" i="1"/>
  <c r="E58" i="1"/>
  <c r="E57" i="1"/>
  <c r="E56" i="1"/>
  <c r="E55" i="1"/>
  <c r="E54" i="1"/>
  <c r="E52" i="1"/>
  <c r="E51" i="1"/>
  <c r="E50" i="1"/>
  <c r="E48" i="1"/>
  <c r="E46" i="1"/>
  <c r="E45" i="1"/>
  <c r="E44" i="1"/>
  <c r="E43" i="1"/>
  <c r="E41" i="1"/>
  <c r="E40" i="1"/>
  <c r="E4" i="1"/>
  <c r="F4" i="1"/>
  <c r="F40" i="1" s="1"/>
  <c r="G4" i="1"/>
  <c r="F41" i="1" s="1"/>
  <c r="H4" i="1"/>
  <c r="F42" i="1" s="1"/>
  <c r="I4" i="1"/>
  <c r="F43" i="1" s="1"/>
  <c r="J4" i="1"/>
  <c r="F44" i="1" s="1"/>
  <c r="K4" i="1"/>
  <c r="F45" i="1" s="1"/>
  <c r="L4" i="1"/>
  <c r="F46" i="1" s="1"/>
  <c r="M4" i="1"/>
  <c r="F47" i="1" s="1"/>
  <c r="N4" i="1"/>
  <c r="F48" i="1" s="1"/>
  <c r="O4" i="1"/>
  <c r="F49" i="1" s="1"/>
  <c r="P4" i="1"/>
  <c r="F50" i="1" s="1"/>
  <c r="Q4" i="1"/>
  <c r="F51" i="1" s="1"/>
  <c r="R4" i="1"/>
  <c r="F52" i="1" s="1"/>
  <c r="S4" i="1"/>
  <c r="F53" i="1" s="1"/>
  <c r="T4" i="1"/>
  <c r="F54" i="1" s="1"/>
  <c r="U4" i="1"/>
  <c r="F55" i="1" s="1"/>
  <c r="V4" i="1"/>
  <c r="F56" i="1" s="1"/>
  <c r="W4" i="1"/>
  <c r="F57" i="1" s="1"/>
  <c r="X4" i="1"/>
  <c r="F58" i="1" s="1"/>
  <c r="Y4" i="1"/>
  <c r="F59" i="1" s="1"/>
  <c r="Z4" i="1"/>
  <c r="F60" i="1" s="1"/>
  <c r="J38" i="1" s="1"/>
  <c r="J39" i="1" s="1"/>
  <c r="J40" i="1" s="1"/>
  <c r="J41" i="1" s="1"/>
  <c r="J42" i="1" s="1"/>
  <c r="J43" i="1" s="1"/>
  <c r="J44" i="1" s="1"/>
  <c r="J45" i="1" s="1"/>
  <c r="J46" i="1" s="1"/>
  <c r="J47" i="1" s="1"/>
  <c r="J48" i="1" s="1"/>
  <c r="J49" i="1" s="1"/>
  <c r="J50" i="1" s="1"/>
  <c r="J51" i="1" s="1"/>
  <c r="J52" i="1" s="1"/>
  <c r="J53" i="1" s="1"/>
  <c r="J54" i="1" s="1"/>
  <c r="J55" i="1" s="1"/>
  <c r="J56" i="1" s="1"/>
  <c r="J57" i="1" s="1"/>
  <c r="J58" i="1" s="1"/>
  <c r="J59" i="1" s="1"/>
  <c r="J60" i="1" s="1"/>
  <c r="J61" i="1" s="1"/>
  <c r="J62" i="1" s="1"/>
  <c r="J63" i="1" s="1"/>
  <c r="J64" i="1" s="1"/>
  <c r="J65" i="1" s="1"/>
  <c r="AA4" i="1"/>
  <c r="F61" i="1" s="1"/>
  <c r="AB4" i="1"/>
  <c r="F62" i="1" s="1"/>
  <c r="D3" i="1"/>
  <c r="D55" i="1"/>
  <c r="D46" i="1"/>
  <c r="D39" i="1"/>
  <c r="I40" i="1" s="1"/>
  <c r="D40" i="1"/>
  <c r="D48" i="1"/>
  <c r="D47" i="1"/>
  <c r="D45" i="1"/>
  <c r="D44" i="1"/>
  <c r="D43" i="1"/>
  <c r="D42" i="1"/>
  <c r="D41" i="1"/>
  <c r="E62" i="1" l="1"/>
  <c r="E60" i="1"/>
  <c r="E59" i="1"/>
  <c r="I41" i="1"/>
  <c r="I42" i="1" s="1"/>
  <c r="I43" i="1" s="1"/>
  <c r="I44" i="1" s="1"/>
  <c r="I45" i="1" s="1"/>
  <c r="I46" i="1" s="1"/>
  <c r="I47" i="1" s="1"/>
  <c r="I48" i="1" s="1"/>
  <c r="I49" i="1" s="1"/>
  <c r="I50" i="1" s="1"/>
  <c r="I51" i="1" s="1"/>
  <c r="I52" i="1" s="1"/>
  <c r="I53" i="1" s="1"/>
  <c r="I54" i="1" s="1"/>
  <c r="I55" i="1" s="1"/>
  <c r="I56" i="1" s="1"/>
  <c r="I57" i="1" s="1"/>
  <c r="I58" i="1" s="1"/>
  <c r="I59" i="1" s="1"/>
  <c r="I60" i="1" s="1"/>
  <c r="I61" i="1" s="1"/>
  <c r="I62" i="1" s="1"/>
  <c r="I63" i="1" s="1"/>
  <c r="I64" i="1" s="1"/>
  <c r="I65" i="1" s="1"/>
  <c r="E3" i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E61" i="1" l="1"/>
</calcChain>
</file>

<file path=xl/sharedStrings.xml><?xml version="1.0" encoding="utf-8"?>
<sst xmlns="http://schemas.openxmlformats.org/spreadsheetml/2006/main" count="93" uniqueCount="93">
  <si>
    <t xml:space="preserve">Userstories </t>
  </si>
  <si>
    <t>Actual hours (cumulative)</t>
  </si>
  <si>
    <t>Run the calibrated WaterGAP with different climate change scenarios as input</t>
  </si>
  <si>
    <t>Implementation of a new PET algorithm (Flexible algorithm)</t>
  </si>
  <si>
    <t xml:space="preserve">Implement net radiation </t>
  </si>
  <si>
    <t xml:space="preserve">Implement canopy storage and fluxes </t>
  </si>
  <si>
    <t xml:space="preserve">Implement snow storage and fluxes </t>
  </si>
  <si>
    <t xml:space="preserve">Implement soil storage and fluxes </t>
  </si>
  <si>
    <t xml:space="preserve">Implement response form code reviews </t>
  </si>
  <si>
    <t xml:space="preserve">Read through ISIMIP quality control tool as a benchmark for the spatial testing tool </t>
  </si>
  <si>
    <t>Saving NETCDF outputs in chunks for very large runs (eg. 100 years)</t>
  </si>
  <si>
    <t xml:space="preserve">Implement ground water storage and fluxes </t>
  </si>
  <si>
    <t xml:space="preserve">Implement local lakes  and wetlands water storage and fluxes </t>
  </si>
  <si>
    <t>Implement global lakes and wetlands and river water balance including storage and fluxes</t>
  </si>
  <si>
    <t>Restart from any daily snapshot or prescribed state</t>
  </si>
  <si>
    <t>ReWaterGAP and  ISIMIP QA tool integration (hackfest)</t>
  </si>
  <si>
    <t xml:space="preserve">Actual and potential net abstractions from surface water and groundwater </t>
  </si>
  <si>
    <t xml:space="preserve">Check code and correct errors (bugs, code format, variable names, units) </t>
  </si>
  <si>
    <t xml:space="preserve">Improve parallelization scheme (on snow module) by allowing user to select  chunk size </t>
  </si>
  <si>
    <t>Calibration scheme</t>
  </si>
  <si>
    <t xml:space="preserve">Water  Balance </t>
  </si>
  <si>
    <t>Neighbouring cell water supply algorithm assessment (Wateruse Balance )  &amp; Runtime analysis</t>
  </si>
  <si>
    <t>(2 months )</t>
  </si>
  <si>
    <t>Sprint 1</t>
  </si>
  <si>
    <t>Sprint 2</t>
  </si>
  <si>
    <t>Sprint 3</t>
  </si>
  <si>
    <t>Sprint 4</t>
  </si>
  <si>
    <t>Sprint 5</t>
  </si>
  <si>
    <t>Sprint 6</t>
  </si>
  <si>
    <t>Sprint 7</t>
  </si>
  <si>
    <t>Sprint 8</t>
  </si>
  <si>
    <t>Sprint 9</t>
  </si>
  <si>
    <t>Sprint 10</t>
  </si>
  <si>
    <t>Sprint 11</t>
  </si>
  <si>
    <t>Sprint 12</t>
  </si>
  <si>
    <t>Sprint 13</t>
  </si>
  <si>
    <t>Sprint 14</t>
  </si>
  <si>
    <t>Sprint 15</t>
  </si>
  <si>
    <t>Sprint 16</t>
  </si>
  <si>
    <t>Sprint 17</t>
  </si>
  <si>
    <t>Sprint 18</t>
  </si>
  <si>
    <t>Sprint 19</t>
  </si>
  <si>
    <t>Sprint 20</t>
  </si>
  <si>
    <t>Sprint 21</t>
  </si>
  <si>
    <t>Sprint 22</t>
  </si>
  <si>
    <t>Sprint 23</t>
  </si>
  <si>
    <t>Sprint 24</t>
  </si>
  <si>
    <t>Sprint 25</t>
  </si>
  <si>
    <t>Sprint</t>
  </si>
  <si>
    <t>Actual hours per sprint</t>
  </si>
  <si>
    <t>Sprint 26</t>
  </si>
  <si>
    <t>Sprint 27</t>
  </si>
  <si>
    <t>Reading in JSON configuration files (Create configuration module)</t>
  </si>
  <si>
    <t>Write unit  test for ReWaterGAP (vertical water balance functions and lateral waterbalance**)</t>
  </si>
  <si>
    <t>Reading in standardized spatially and temporally distributed climate input data (Create data handling module)</t>
  </si>
  <si>
    <t xml:space="preserve">Create configuration module                                  </t>
  </si>
  <si>
    <t xml:space="preserve">Create climate forcing and static data handling module             </t>
  </si>
  <si>
    <t xml:space="preserve">Update configuration module to run different climate change scenarios as input     </t>
  </si>
  <si>
    <t xml:space="preserve">Implement PET algorithm                </t>
  </si>
  <si>
    <t xml:space="preserve">Implement  net radiation algorithm                             </t>
  </si>
  <si>
    <t xml:space="preserve">Implement canopy algorithm </t>
  </si>
  <si>
    <t xml:space="preserve">Implement snow algorithm  </t>
  </si>
  <si>
    <t xml:space="preserve">Implement soil algorithm  </t>
  </si>
  <si>
    <t xml:space="preserve">Unit testing                                       </t>
  </si>
  <si>
    <t xml:space="preserve">Code quality check ( (bugs, code format, variable names, units)                                    </t>
  </si>
  <si>
    <t xml:space="preserve">Peer  code review           </t>
  </si>
  <si>
    <t xml:space="preserve">Read through ISIMIP quality control tool as a benchmark for the spatial testing tool        </t>
  </si>
  <si>
    <t xml:space="preserve">Improve runtime of snow module algorithm                         </t>
  </si>
  <si>
    <t xml:space="preserve">NetCDF output chunking for large runs                         </t>
  </si>
  <si>
    <t xml:space="preserve">Implement groundwater algorithm                   </t>
  </si>
  <si>
    <t xml:space="preserve">Implement local lakes and wetlands algorithm                         </t>
  </si>
  <si>
    <t xml:space="preserve">Implement global lakes and wetlands and river algorithm                         </t>
  </si>
  <si>
    <t xml:space="preserve">Develop a  daily snapshot restart feature                                </t>
  </si>
  <si>
    <t xml:space="preserve">ReWaterGAP-ISIMIP QA tool integration                         </t>
  </si>
  <si>
    <t xml:space="preserve">Implement surface and ground  water abstraction  algorithm  </t>
  </si>
  <si>
    <t xml:space="preserve">Improve  ReWaterGAP runtime                                </t>
  </si>
  <si>
    <t xml:space="preserve">Water use balance assessment             </t>
  </si>
  <si>
    <t xml:space="preserve">Global  water balance assesement                           </t>
  </si>
  <si>
    <t xml:space="preserve">Implement Calibration scheme                        </t>
  </si>
  <si>
    <t xml:space="preserve">PROGRESS CHART </t>
  </si>
  <si>
    <t xml:space="preserve">No. of user stories completed </t>
  </si>
  <si>
    <t>No. of user stories planned</t>
  </si>
  <si>
    <t>Total working hours</t>
  </si>
  <si>
    <t xml:space="preserve">Remaining working hours </t>
  </si>
  <si>
    <t>Remaining user stories</t>
  </si>
  <si>
    <t xml:space="preserve"> User stories </t>
  </si>
  <si>
    <t>no. of working days</t>
  </si>
  <si>
    <t>sprint</t>
  </si>
  <si>
    <t xml:space="preserve">Optimize runtime of WaterGAP  </t>
  </si>
  <si>
    <t>vertical</t>
  </si>
  <si>
    <t>lateral</t>
  </si>
  <si>
    <t xml:space="preserve">calibration </t>
  </si>
  <si>
    <t>netabs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</si>
</sst>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1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5"/>
  <sheetViews>
    <sheetView tabSelected="1" topLeftCell="B1" zoomScale="70" zoomScaleNormal="70" workbookViewId="0">
      <selection activeCell="L30" sqref="L30:L31"/>
    </sheetView>
  </sheetViews>
  <sheetFormatPr defaultRowHeight="15" x14ac:dyDescent="0.25"/>
  <cols>
    <col min="1" max="1" width="99.42578125" customWidth="1"/>
    <col min="2" max="2" width="87" customWidth="1"/>
    <col min="3" max="3" width="18.28515625" customWidth="1"/>
    <col min="4" max="4" width="18" customWidth="1"/>
    <col min="6" max="6" width="15.7109375" customWidth="1"/>
    <col min="24" max="24" width="9" customWidth="1"/>
  </cols>
  <sheetData>
    <row r="1" spans="1:30" x14ac:dyDescent="0.25">
      <c r="C1" t="s">
        <v>79</v>
      </c>
    </row>
    <row r="2" spans="1:30" x14ac:dyDescent="0.25">
      <c r="A2" t="s">
        <v>0</v>
      </c>
      <c r="B2" s="2" t="s">
        <v>85</v>
      </c>
    </row>
    <row r="3" spans="1:30" x14ac:dyDescent="0.25">
      <c r="B3" s="2"/>
      <c r="C3" t="s">
        <v>1</v>
      </c>
      <c r="D3">
        <f>D4</f>
        <v>144</v>
      </c>
      <c r="E3">
        <f>D3+E4</f>
        <v>336</v>
      </c>
      <c r="F3">
        <f t="shared" ref="F3:AB3" si="0">E3+F4</f>
        <v>536</v>
      </c>
      <c r="G3">
        <f t="shared" si="0"/>
        <v>712</v>
      </c>
      <c r="H3">
        <f t="shared" si="0"/>
        <v>872</v>
      </c>
      <c r="I3">
        <f t="shared" si="0"/>
        <v>1032</v>
      </c>
      <c r="J3">
        <f t="shared" si="0"/>
        <v>1176</v>
      </c>
      <c r="K3">
        <f t="shared" si="0"/>
        <v>1280</v>
      </c>
      <c r="L3">
        <f t="shared" si="0"/>
        <v>1384</v>
      </c>
      <c r="M3">
        <f t="shared" si="0"/>
        <v>1512</v>
      </c>
      <c r="N3">
        <f t="shared" si="0"/>
        <v>1624</v>
      </c>
      <c r="O3">
        <f t="shared" si="0"/>
        <v>1768</v>
      </c>
      <c r="P3">
        <f t="shared" si="0"/>
        <v>1888</v>
      </c>
      <c r="Q3">
        <f t="shared" si="0"/>
        <v>1968</v>
      </c>
      <c r="R3">
        <f t="shared" si="0"/>
        <v>2144</v>
      </c>
      <c r="S3">
        <f t="shared" si="0"/>
        <v>2208</v>
      </c>
      <c r="T3">
        <f t="shared" si="0"/>
        <v>2304</v>
      </c>
      <c r="U3">
        <f t="shared" si="0"/>
        <v>2464</v>
      </c>
      <c r="V3">
        <f t="shared" si="0"/>
        <v>2552</v>
      </c>
      <c r="W3">
        <f t="shared" si="0"/>
        <v>2640</v>
      </c>
      <c r="X3">
        <f t="shared" si="0"/>
        <v>2720</v>
      </c>
      <c r="Y3">
        <f t="shared" si="0"/>
        <v>2800</v>
      </c>
      <c r="Z3">
        <f t="shared" si="0"/>
        <v>2816</v>
      </c>
      <c r="AA3">
        <f t="shared" si="0"/>
        <v>2912</v>
      </c>
      <c r="AB3">
        <f t="shared" si="0"/>
        <v>3072</v>
      </c>
      <c r="AC3">
        <f t="shared" ref="AC3" si="1">AB3+AC4</f>
        <v>3208</v>
      </c>
      <c r="AD3">
        <f t="shared" ref="AD3" si="2">AC3+AD4</f>
        <v>3280</v>
      </c>
    </row>
    <row r="4" spans="1:30" x14ac:dyDescent="0.25">
      <c r="B4" s="2"/>
      <c r="C4" t="s">
        <v>49</v>
      </c>
      <c r="D4">
        <f>SUM(D7:D31)</f>
        <v>144</v>
      </c>
      <c r="E4">
        <f t="shared" ref="E4:X4" si="3">SUM(E7:E31)</f>
        <v>192</v>
      </c>
      <c r="F4">
        <f t="shared" si="3"/>
        <v>200</v>
      </c>
      <c r="G4">
        <f t="shared" si="3"/>
        <v>176</v>
      </c>
      <c r="H4">
        <f t="shared" si="3"/>
        <v>160</v>
      </c>
      <c r="I4">
        <f t="shared" si="3"/>
        <v>160</v>
      </c>
      <c r="J4">
        <f t="shared" si="3"/>
        <v>144</v>
      </c>
      <c r="K4">
        <f t="shared" si="3"/>
        <v>104</v>
      </c>
      <c r="L4">
        <f t="shared" si="3"/>
        <v>104</v>
      </c>
      <c r="M4">
        <f t="shared" si="3"/>
        <v>128</v>
      </c>
      <c r="N4">
        <f t="shared" si="3"/>
        <v>112</v>
      </c>
      <c r="O4">
        <f t="shared" si="3"/>
        <v>144</v>
      </c>
      <c r="P4">
        <f t="shared" si="3"/>
        <v>120</v>
      </c>
      <c r="Q4">
        <f t="shared" si="3"/>
        <v>80</v>
      </c>
      <c r="R4">
        <f t="shared" si="3"/>
        <v>176</v>
      </c>
      <c r="S4">
        <f t="shared" si="3"/>
        <v>64</v>
      </c>
      <c r="T4">
        <f t="shared" si="3"/>
        <v>96</v>
      </c>
      <c r="U4">
        <f t="shared" si="3"/>
        <v>160</v>
      </c>
      <c r="V4">
        <f t="shared" si="3"/>
        <v>88</v>
      </c>
      <c r="W4">
        <f t="shared" si="3"/>
        <v>88</v>
      </c>
      <c r="X4">
        <f t="shared" si="3"/>
        <v>80</v>
      </c>
      <c r="Y4">
        <f>SUM(Y7:Y30)</f>
        <v>80</v>
      </c>
      <c r="Z4">
        <f>SUM(Z7:Z30)</f>
        <v>16</v>
      </c>
      <c r="AA4">
        <f>SUM(AA7:AA31)</f>
        <v>96</v>
      </c>
      <c r="AB4">
        <f>SUM(AB7:AB31)</f>
        <v>160</v>
      </c>
      <c r="AC4">
        <f>SUM(AC7:AC31)</f>
        <v>136</v>
      </c>
      <c r="AD4">
        <f>SUM(AD7:AD31)</f>
        <v>72</v>
      </c>
    </row>
    <row r="5" spans="1:30" x14ac:dyDescent="0.25">
      <c r="B5" s="2"/>
      <c r="Q5" s="2" t="s">
        <v>22</v>
      </c>
    </row>
    <row r="6" spans="1:30" x14ac:dyDescent="0.25">
      <c r="B6" s="2"/>
      <c r="D6" t="s">
        <v>23</v>
      </c>
      <c r="E6" t="s">
        <v>24</v>
      </c>
      <c r="F6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30</v>
      </c>
      <c r="L6" t="s">
        <v>31</v>
      </c>
      <c r="M6" t="s">
        <v>32</v>
      </c>
      <c r="N6" t="s">
        <v>33</v>
      </c>
      <c r="O6" t="s">
        <v>34</v>
      </c>
      <c r="P6" t="s">
        <v>35</v>
      </c>
      <c r="Q6" s="2" t="s">
        <v>36</v>
      </c>
      <c r="R6" t="s">
        <v>37</v>
      </c>
      <c r="S6" t="s">
        <v>38</v>
      </c>
      <c r="T6" t="s">
        <v>39</v>
      </c>
      <c r="U6" t="s">
        <v>40</v>
      </c>
      <c r="V6" t="s">
        <v>41</v>
      </c>
      <c r="W6" t="s">
        <v>42</v>
      </c>
      <c r="X6" t="s">
        <v>43</v>
      </c>
      <c r="Y6" t="s">
        <v>44</v>
      </c>
      <c r="Z6" t="s">
        <v>45</v>
      </c>
      <c r="AA6" t="s">
        <v>46</v>
      </c>
      <c r="AB6" t="s">
        <v>47</v>
      </c>
      <c r="AC6" t="s">
        <v>50</v>
      </c>
      <c r="AD6" t="s">
        <v>51</v>
      </c>
    </row>
    <row r="7" spans="1:30" x14ac:dyDescent="0.25">
      <c r="A7" t="s">
        <v>52</v>
      </c>
      <c r="B7" s="2" t="s">
        <v>55</v>
      </c>
      <c r="D7">
        <v>6</v>
      </c>
    </row>
    <row r="8" spans="1:30" x14ac:dyDescent="0.25">
      <c r="A8" t="s">
        <v>54</v>
      </c>
      <c r="B8" s="2" t="s">
        <v>56</v>
      </c>
      <c r="D8">
        <v>1</v>
      </c>
    </row>
    <row r="9" spans="1:30" x14ac:dyDescent="0.25">
      <c r="A9" t="s">
        <v>2</v>
      </c>
      <c r="B9" s="2" t="s">
        <v>57</v>
      </c>
      <c r="D9">
        <v>1</v>
      </c>
    </row>
    <row r="10" spans="1:30" x14ac:dyDescent="0.25">
      <c r="A10" t="s">
        <v>3</v>
      </c>
      <c r="B10" s="2" t="s">
        <v>58</v>
      </c>
      <c r="D10">
        <v>136</v>
      </c>
      <c r="E10">
        <v>40</v>
      </c>
    </row>
    <row r="11" spans="1:30" x14ac:dyDescent="0.25">
      <c r="A11" t="s">
        <v>4</v>
      </c>
      <c r="B11" s="2" t="s">
        <v>59</v>
      </c>
      <c r="E11">
        <v>1</v>
      </c>
    </row>
    <row r="12" spans="1:30" x14ac:dyDescent="0.25">
      <c r="A12" t="s">
        <v>5</v>
      </c>
      <c r="B12" s="2" t="s">
        <v>60</v>
      </c>
      <c r="E12">
        <v>20</v>
      </c>
    </row>
    <row r="13" spans="1:30" s="1" customFormat="1" x14ac:dyDescent="0.25">
      <c r="A13" s="1" t="s">
        <v>6</v>
      </c>
      <c r="B13" s="2" t="s">
        <v>61</v>
      </c>
      <c r="E13" s="1">
        <v>131</v>
      </c>
      <c r="G13" s="1">
        <v>72</v>
      </c>
      <c r="H13" s="1">
        <v>24</v>
      </c>
    </row>
    <row r="14" spans="1:30" x14ac:dyDescent="0.25">
      <c r="A14" t="s">
        <v>7</v>
      </c>
      <c r="B14" s="2" t="s">
        <v>62</v>
      </c>
      <c r="F14">
        <v>200</v>
      </c>
    </row>
    <row r="15" spans="1:30" x14ac:dyDescent="0.25">
      <c r="A15" t="s">
        <v>53</v>
      </c>
      <c r="B15" s="2" t="s">
        <v>63</v>
      </c>
      <c r="G15">
        <v>72</v>
      </c>
    </row>
    <row r="16" spans="1:30" x14ac:dyDescent="0.25">
      <c r="A16" t="s">
        <v>17</v>
      </c>
      <c r="B16" s="2" t="s">
        <v>64</v>
      </c>
      <c r="G16">
        <v>32</v>
      </c>
    </row>
    <row r="17" spans="1:30" x14ac:dyDescent="0.25">
      <c r="A17" t="s">
        <v>8</v>
      </c>
      <c r="B17" s="2" t="s">
        <v>65</v>
      </c>
      <c r="H17">
        <v>8</v>
      </c>
    </row>
    <row r="18" spans="1:30" x14ac:dyDescent="0.25">
      <c r="A18" t="s">
        <v>9</v>
      </c>
      <c r="B18" s="2" t="s">
        <v>66</v>
      </c>
      <c r="H18">
        <v>96</v>
      </c>
    </row>
    <row r="19" spans="1:30" x14ac:dyDescent="0.25">
      <c r="A19" t="s">
        <v>18</v>
      </c>
      <c r="B19" s="2" t="s">
        <v>67</v>
      </c>
      <c r="H19">
        <v>24</v>
      </c>
    </row>
    <row r="20" spans="1:30" x14ac:dyDescent="0.25">
      <c r="A20" t="s">
        <v>10</v>
      </c>
      <c r="B20" s="2" t="s">
        <v>68</v>
      </c>
      <c r="H20">
        <v>8</v>
      </c>
    </row>
    <row r="21" spans="1:30" x14ac:dyDescent="0.25">
      <c r="A21" t="s">
        <v>11</v>
      </c>
      <c r="B21" s="2" t="s">
        <v>69</v>
      </c>
      <c r="I21">
        <v>160</v>
      </c>
    </row>
    <row r="22" spans="1:30" x14ac:dyDescent="0.25">
      <c r="A22" t="s">
        <v>12</v>
      </c>
      <c r="B22" s="2" t="s">
        <v>70</v>
      </c>
      <c r="J22">
        <v>144</v>
      </c>
      <c r="K22">
        <v>104</v>
      </c>
    </row>
    <row r="23" spans="1:30" x14ac:dyDescent="0.25">
      <c r="A23" t="s">
        <v>13</v>
      </c>
      <c r="B23" s="2" t="s">
        <v>71</v>
      </c>
      <c r="L23">
        <v>104</v>
      </c>
      <c r="M23">
        <v>128</v>
      </c>
      <c r="N23">
        <v>96</v>
      </c>
    </row>
    <row r="24" spans="1:30" x14ac:dyDescent="0.25">
      <c r="A24" t="s">
        <v>14</v>
      </c>
      <c r="B24" s="2" t="s">
        <v>72</v>
      </c>
      <c r="N24">
        <v>16</v>
      </c>
    </row>
    <row r="25" spans="1:30" x14ac:dyDescent="0.25">
      <c r="A25" t="s">
        <v>15</v>
      </c>
      <c r="B25" s="2" t="s">
        <v>73</v>
      </c>
      <c r="O25">
        <v>24</v>
      </c>
    </row>
    <row r="26" spans="1:30" x14ac:dyDescent="0.25">
      <c r="A26" t="s">
        <v>16</v>
      </c>
      <c r="B26" s="2" t="s">
        <v>74</v>
      </c>
      <c r="O26">
        <v>120</v>
      </c>
      <c r="P26">
        <v>120</v>
      </c>
      <c r="Q26">
        <v>80</v>
      </c>
      <c r="R26">
        <v>176</v>
      </c>
      <c r="S26">
        <v>64</v>
      </c>
      <c r="T26">
        <v>96</v>
      </c>
      <c r="U26">
        <v>160</v>
      </c>
    </row>
    <row r="27" spans="1:30" x14ac:dyDescent="0.25">
      <c r="A27" t="s">
        <v>88</v>
      </c>
      <c r="B27" s="2" t="s">
        <v>75</v>
      </c>
      <c r="V27">
        <v>88</v>
      </c>
    </row>
    <row r="28" spans="1:30" x14ac:dyDescent="0.25">
      <c r="A28" t="s">
        <v>21</v>
      </c>
      <c r="B28" s="2" t="s">
        <v>76</v>
      </c>
      <c r="W28">
        <v>88</v>
      </c>
      <c r="X28">
        <v>16</v>
      </c>
      <c r="Y28">
        <v>8</v>
      </c>
      <c r="Z28">
        <v>8</v>
      </c>
    </row>
    <row r="29" spans="1:30" x14ac:dyDescent="0.25">
      <c r="A29" t="s">
        <v>20</v>
      </c>
      <c r="B29" s="2" t="s">
        <v>77</v>
      </c>
      <c r="Y29">
        <v>72</v>
      </c>
      <c r="Z29">
        <v>8</v>
      </c>
    </row>
    <row r="30" spans="1:30" x14ac:dyDescent="0.25">
      <c r="A30" t="s">
        <v>19</v>
      </c>
      <c r="B30" s="2" t="s">
        <v>78</v>
      </c>
      <c r="X30">
        <v>64</v>
      </c>
      <c r="AA30">
        <v>96</v>
      </c>
      <c r="AB30">
        <v>160</v>
      </c>
      <c r="AC30">
        <v>136</v>
      </c>
      <c r="AD30">
        <v>72</v>
      </c>
    </row>
    <row r="32" spans="1:30" x14ac:dyDescent="0.25">
      <c r="C32" s="4"/>
    </row>
    <row r="33" spans="3:28" x14ac:dyDescent="0.25">
      <c r="C33" s="4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</row>
    <row r="37" spans="3:28" x14ac:dyDescent="0.25">
      <c r="C37" t="s">
        <v>48</v>
      </c>
      <c r="D37" t="s">
        <v>80</v>
      </c>
      <c r="E37" t="s">
        <v>81</v>
      </c>
      <c r="F37" t="s">
        <v>82</v>
      </c>
      <c r="G37" t="s">
        <v>86</v>
      </c>
      <c r="H37" t="s">
        <v>87</v>
      </c>
      <c r="I37" t="s">
        <v>84</v>
      </c>
      <c r="J37" t="s">
        <v>83</v>
      </c>
      <c r="P37" t="s">
        <v>89</v>
      </c>
      <c r="Q37">
        <f>SUM(D7:H20)</f>
        <v>872</v>
      </c>
    </row>
    <row r="38" spans="3:28" x14ac:dyDescent="0.25">
      <c r="C38">
        <v>1</v>
      </c>
      <c r="D38">
        <f>COUNT(D7:D9)</f>
        <v>3</v>
      </c>
      <c r="E38">
        <f>COUNT(D7:D31)</f>
        <v>4</v>
      </c>
      <c r="F38">
        <f>D4</f>
        <v>144</v>
      </c>
      <c r="G38">
        <f>F38/8</f>
        <v>18</v>
      </c>
      <c r="H38">
        <v>0</v>
      </c>
      <c r="I38">
        <f>COUNTA(A7:A30)</f>
        <v>24</v>
      </c>
      <c r="J38">
        <f>SUM(F38:F64)</f>
        <v>3280</v>
      </c>
      <c r="P38" t="s">
        <v>90</v>
      </c>
      <c r="Q38">
        <f>SUM(I20:Z28)</f>
        <v>1800</v>
      </c>
      <c r="R38" t="s">
        <v>92</v>
      </c>
      <c r="S38">
        <f>SUM(O26:U26)</f>
        <v>816</v>
      </c>
    </row>
    <row r="39" spans="3:28" x14ac:dyDescent="0.25">
      <c r="C39">
        <v>2</v>
      </c>
      <c r="D39">
        <f>COUNT(E10:E12)</f>
        <v>3</v>
      </c>
      <c r="E39">
        <f>COUNT(E7:E31)</f>
        <v>4</v>
      </c>
      <c r="F39">
        <f>E4</f>
        <v>192</v>
      </c>
      <c r="G39">
        <f t="shared" ref="G39:G64" si="4">F39/8</f>
        <v>24</v>
      </c>
      <c r="H39">
        <v>1</v>
      </c>
      <c r="I39">
        <f>COUNTA(A7:A30)-D38</f>
        <v>21</v>
      </c>
      <c r="J39">
        <f t="shared" ref="J39:J65" si="5">J38-F38</f>
        <v>3136</v>
      </c>
      <c r="P39" t="s">
        <v>91</v>
      </c>
      <c r="Q39">
        <f>SUM(X29:AD30)</f>
        <v>608</v>
      </c>
    </row>
    <row r="40" spans="3:28" x14ac:dyDescent="0.25">
      <c r="C40">
        <v>3</v>
      </c>
      <c r="D40">
        <f>COUNT(F14)</f>
        <v>1</v>
      </c>
      <c r="E40">
        <f>COUNT(F7:F31)</f>
        <v>1</v>
      </c>
      <c r="F40">
        <f>F4</f>
        <v>200</v>
      </c>
      <c r="G40">
        <f t="shared" si="4"/>
        <v>25</v>
      </c>
      <c r="H40">
        <v>2</v>
      </c>
      <c r="I40">
        <f t="shared" ref="I40:I65" si="6">I39-D39</f>
        <v>18</v>
      </c>
      <c r="J40">
        <f t="shared" si="5"/>
        <v>2944</v>
      </c>
      <c r="Q40">
        <f>SUM(Q37:Q39)</f>
        <v>3280</v>
      </c>
    </row>
    <row r="41" spans="3:28" x14ac:dyDescent="0.25">
      <c r="C41">
        <v>4</v>
      </c>
      <c r="D41">
        <f>COUNT(G15:G16)</f>
        <v>2</v>
      </c>
      <c r="E41">
        <f>COUNT(G7:G31)</f>
        <v>3</v>
      </c>
      <c r="F41">
        <f>G4</f>
        <v>176</v>
      </c>
      <c r="G41">
        <f t="shared" si="4"/>
        <v>22</v>
      </c>
      <c r="H41">
        <v>3</v>
      </c>
      <c r="I41">
        <f t="shared" si="6"/>
        <v>17</v>
      </c>
      <c r="J41">
        <f t="shared" si="5"/>
        <v>2744</v>
      </c>
    </row>
    <row r="42" spans="3:28" x14ac:dyDescent="0.25">
      <c r="C42">
        <v>5</v>
      </c>
      <c r="D42">
        <f>COUNT(H13:H20)</f>
        <v>5</v>
      </c>
      <c r="E42">
        <f>COUNT(H7:H31)</f>
        <v>5</v>
      </c>
      <c r="F42">
        <f>H4</f>
        <v>160</v>
      </c>
      <c r="G42">
        <f t="shared" si="4"/>
        <v>20</v>
      </c>
      <c r="H42">
        <v>4</v>
      </c>
      <c r="I42">
        <f t="shared" si="6"/>
        <v>15</v>
      </c>
      <c r="J42">
        <f t="shared" si="5"/>
        <v>2568</v>
      </c>
    </row>
    <row r="43" spans="3:28" x14ac:dyDescent="0.25">
      <c r="C43">
        <v>6</v>
      </c>
      <c r="D43">
        <f>COUNT(I21)</f>
        <v>1</v>
      </c>
      <c r="E43">
        <f>COUNT(I7:I31)</f>
        <v>1</v>
      </c>
      <c r="F43">
        <f>I4</f>
        <v>160</v>
      </c>
      <c r="G43">
        <f t="shared" si="4"/>
        <v>20</v>
      </c>
      <c r="H43">
        <v>5</v>
      </c>
      <c r="I43">
        <f t="shared" si="6"/>
        <v>10</v>
      </c>
      <c r="J43">
        <f t="shared" si="5"/>
        <v>2408</v>
      </c>
    </row>
    <row r="44" spans="3:28" x14ac:dyDescent="0.25">
      <c r="C44">
        <v>7</v>
      </c>
      <c r="D44">
        <f>0</f>
        <v>0</v>
      </c>
      <c r="E44">
        <f>COUNT(J7:J31)</f>
        <v>1</v>
      </c>
      <c r="F44">
        <f>J4</f>
        <v>144</v>
      </c>
      <c r="G44">
        <f t="shared" si="4"/>
        <v>18</v>
      </c>
      <c r="H44">
        <v>6</v>
      </c>
      <c r="I44">
        <f t="shared" si="6"/>
        <v>9</v>
      </c>
      <c r="J44">
        <f t="shared" si="5"/>
        <v>2248</v>
      </c>
    </row>
    <row r="45" spans="3:28" x14ac:dyDescent="0.25">
      <c r="C45">
        <v>8</v>
      </c>
      <c r="D45">
        <f>COUNT(K22)</f>
        <v>1</v>
      </c>
      <c r="E45">
        <f>COUNT(K7:K29)</f>
        <v>1</v>
      </c>
      <c r="F45">
        <f>K4</f>
        <v>104</v>
      </c>
      <c r="G45">
        <f t="shared" si="4"/>
        <v>13</v>
      </c>
      <c r="H45">
        <v>7</v>
      </c>
      <c r="I45">
        <f t="shared" si="6"/>
        <v>9</v>
      </c>
      <c r="J45">
        <f t="shared" si="5"/>
        <v>2104</v>
      </c>
    </row>
    <row r="46" spans="3:28" x14ac:dyDescent="0.25">
      <c r="C46">
        <v>9</v>
      </c>
      <c r="D46">
        <f>0</f>
        <v>0</v>
      </c>
      <c r="E46">
        <f>COUNT(L7:L29)</f>
        <v>1</v>
      </c>
      <c r="F46">
        <f>L4</f>
        <v>104</v>
      </c>
      <c r="G46">
        <f t="shared" si="4"/>
        <v>13</v>
      </c>
      <c r="H46">
        <v>8</v>
      </c>
      <c r="I46">
        <f t="shared" si="6"/>
        <v>8</v>
      </c>
      <c r="J46">
        <f t="shared" si="5"/>
        <v>2000</v>
      </c>
    </row>
    <row r="47" spans="3:28" x14ac:dyDescent="0.25">
      <c r="C47">
        <v>10</v>
      </c>
      <c r="D47">
        <f>0</f>
        <v>0</v>
      </c>
      <c r="E47">
        <f>COUNT(M7:M31)</f>
        <v>1</v>
      </c>
      <c r="F47">
        <f>M4</f>
        <v>128</v>
      </c>
      <c r="G47">
        <f t="shared" si="4"/>
        <v>16</v>
      </c>
      <c r="H47">
        <v>9</v>
      </c>
      <c r="I47">
        <f t="shared" si="6"/>
        <v>8</v>
      </c>
      <c r="J47">
        <f t="shared" si="5"/>
        <v>1896</v>
      </c>
    </row>
    <row r="48" spans="3:28" x14ac:dyDescent="0.25">
      <c r="C48">
        <v>11</v>
      </c>
      <c r="D48">
        <f>COUNT(N23:N24)</f>
        <v>2</v>
      </c>
      <c r="E48">
        <f>COUNT(N7:N29)</f>
        <v>2</v>
      </c>
      <c r="F48">
        <f>N4</f>
        <v>112</v>
      </c>
      <c r="G48">
        <f t="shared" si="4"/>
        <v>14</v>
      </c>
      <c r="H48">
        <v>10</v>
      </c>
      <c r="I48">
        <f t="shared" si="6"/>
        <v>8</v>
      </c>
      <c r="J48">
        <f t="shared" si="5"/>
        <v>1768</v>
      </c>
    </row>
    <row r="49" spans="3:10" x14ac:dyDescent="0.25">
      <c r="C49">
        <v>12</v>
      </c>
      <c r="D49">
        <f>COUNT(O25)</f>
        <v>1</v>
      </c>
      <c r="E49">
        <f>COUNT(O7:O31)</f>
        <v>2</v>
      </c>
      <c r="F49">
        <f>O4</f>
        <v>144</v>
      </c>
      <c r="G49">
        <f t="shared" si="4"/>
        <v>18</v>
      </c>
      <c r="H49">
        <v>11</v>
      </c>
      <c r="I49">
        <f t="shared" si="6"/>
        <v>6</v>
      </c>
      <c r="J49">
        <f t="shared" si="5"/>
        <v>1656</v>
      </c>
    </row>
    <row r="50" spans="3:10" x14ac:dyDescent="0.25">
      <c r="C50">
        <v>13</v>
      </c>
      <c r="D50">
        <v>0</v>
      </c>
      <c r="E50">
        <f>COUNT(P7:P29)</f>
        <v>1</v>
      </c>
      <c r="F50">
        <f>P4</f>
        <v>120</v>
      </c>
      <c r="G50">
        <f t="shared" si="4"/>
        <v>15</v>
      </c>
      <c r="H50">
        <v>12</v>
      </c>
      <c r="I50">
        <f t="shared" si="6"/>
        <v>5</v>
      </c>
      <c r="J50">
        <f t="shared" si="5"/>
        <v>1512</v>
      </c>
    </row>
    <row r="51" spans="3:10" x14ac:dyDescent="0.25">
      <c r="C51">
        <v>14</v>
      </c>
      <c r="D51">
        <v>0</v>
      </c>
      <c r="E51">
        <f>COUNT(Q7:Q29)</f>
        <v>1</v>
      </c>
      <c r="F51">
        <f>Q4</f>
        <v>80</v>
      </c>
      <c r="G51">
        <f t="shared" si="4"/>
        <v>10</v>
      </c>
      <c r="H51">
        <v>13</v>
      </c>
      <c r="I51">
        <f t="shared" si="6"/>
        <v>5</v>
      </c>
      <c r="J51">
        <f t="shared" si="5"/>
        <v>1392</v>
      </c>
    </row>
    <row r="52" spans="3:10" x14ac:dyDescent="0.25">
      <c r="C52">
        <v>15</v>
      </c>
      <c r="D52">
        <v>0</v>
      </c>
      <c r="E52">
        <f>COUNT(R7:R29)</f>
        <v>1</v>
      </c>
      <c r="F52">
        <f>R4</f>
        <v>176</v>
      </c>
      <c r="G52">
        <f t="shared" si="4"/>
        <v>22</v>
      </c>
      <c r="H52">
        <v>14</v>
      </c>
      <c r="I52">
        <f t="shared" si="6"/>
        <v>5</v>
      </c>
      <c r="J52">
        <f t="shared" si="5"/>
        <v>1312</v>
      </c>
    </row>
    <row r="53" spans="3:10" x14ac:dyDescent="0.25">
      <c r="C53">
        <v>16</v>
      </c>
      <c r="D53">
        <v>0</v>
      </c>
      <c r="E53">
        <f>COUNT(S7:S31)</f>
        <v>1</v>
      </c>
      <c r="F53">
        <f>S4</f>
        <v>64</v>
      </c>
      <c r="G53">
        <f t="shared" si="4"/>
        <v>8</v>
      </c>
      <c r="H53">
        <v>15</v>
      </c>
      <c r="I53">
        <f t="shared" si="6"/>
        <v>5</v>
      </c>
      <c r="J53">
        <f t="shared" si="5"/>
        <v>1136</v>
      </c>
    </row>
    <row r="54" spans="3:10" x14ac:dyDescent="0.25">
      <c r="C54">
        <v>17</v>
      </c>
      <c r="D54">
        <v>0</v>
      </c>
      <c r="E54">
        <f>COUNT(T7:T29)</f>
        <v>1</v>
      </c>
      <c r="F54">
        <f>T4</f>
        <v>96</v>
      </c>
      <c r="G54">
        <f t="shared" si="4"/>
        <v>12</v>
      </c>
      <c r="H54">
        <v>16</v>
      </c>
      <c r="I54">
        <f t="shared" si="6"/>
        <v>5</v>
      </c>
      <c r="J54">
        <f t="shared" si="5"/>
        <v>1072</v>
      </c>
    </row>
    <row r="55" spans="3:10" x14ac:dyDescent="0.25">
      <c r="C55">
        <v>18</v>
      </c>
      <c r="D55">
        <f>COUNT(U26)</f>
        <v>1</v>
      </c>
      <c r="E55">
        <f>COUNT(U7:U29)</f>
        <v>1</v>
      </c>
      <c r="F55">
        <f>U4</f>
        <v>160</v>
      </c>
      <c r="G55">
        <f t="shared" si="4"/>
        <v>20</v>
      </c>
      <c r="H55">
        <v>17</v>
      </c>
      <c r="I55">
        <f t="shared" si="6"/>
        <v>5</v>
      </c>
      <c r="J55">
        <f t="shared" si="5"/>
        <v>976</v>
      </c>
    </row>
    <row r="56" spans="3:10" x14ac:dyDescent="0.25">
      <c r="C56">
        <v>19</v>
      </c>
      <c r="D56">
        <f>COUNT(V27)</f>
        <v>1</v>
      </c>
      <c r="E56">
        <f>COUNT(V7:V29)</f>
        <v>1</v>
      </c>
      <c r="F56">
        <f>V4</f>
        <v>88</v>
      </c>
      <c r="G56">
        <f t="shared" si="4"/>
        <v>11</v>
      </c>
      <c r="H56">
        <v>18</v>
      </c>
      <c r="I56">
        <f t="shared" si="6"/>
        <v>4</v>
      </c>
      <c r="J56">
        <f t="shared" si="5"/>
        <v>816</v>
      </c>
    </row>
    <row r="57" spans="3:10" x14ac:dyDescent="0.25">
      <c r="C57">
        <v>20</v>
      </c>
      <c r="D57">
        <v>0</v>
      </c>
      <c r="E57">
        <f>COUNT(W7:W29)</f>
        <v>1</v>
      </c>
      <c r="F57">
        <f>W4</f>
        <v>88</v>
      </c>
      <c r="G57">
        <f t="shared" si="4"/>
        <v>11</v>
      </c>
      <c r="H57">
        <v>19</v>
      </c>
      <c r="I57">
        <f t="shared" si="6"/>
        <v>3</v>
      </c>
      <c r="J57">
        <f t="shared" si="5"/>
        <v>728</v>
      </c>
    </row>
    <row r="58" spans="3:10" x14ac:dyDescent="0.25">
      <c r="C58">
        <v>21</v>
      </c>
      <c r="D58">
        <v>0</v>
      </c>
      <c r="E58">
        <f>COUNT(X7:X30)</f>
        <v>2</v>
      </c>
      <c r="F58">
        <f>X4</f>
        <v>80</v>
      </c>
      <c r="G58">
        <f t="shared" si="4"/>
        <v>10</v>
      </c>
      <c r="H58">
        <v>20</v>
      </c>
      <c r="I58">
        <f t="shared" si="6"/>
        <v>3</v>
      </c>
      <c r="J58">
        <f t="shared" si="5"/>
        <v>640</v>
      </c>
    </row>
    <row r="59" spans="3:10" x14ac:dyDescent="0.25">
      <c r="C59">
        <v>22</v>
      </c>
      <c r="D59">
        <v>0</v>
      </c>
      <c r="E59">
        <f>COUNT(Y7:Y32)</f>
        <v>2</v>
      </c>
      <c r="F59">
        <f>Y4</f>
        <v>80</v>
      </c>
      <c r="G59">
        <f t="shared" si="4"/>
        <v>10</v>
      </c>
      <c r="H59">
        <v>21</v>
      </c>
      <c r="I59">
        <f t="shared" si="6"/>
        <v>3</v>
      </c>
      <c r="J59">
        <f t="shared" si="5"/>
        <v>560</v>
      </c>
    </row>
    <row r="60" spans="3:10" x14ac:dyDescent="0.25">
      <c r="C60">
        <v>23</v>
      </c>
      <c r="D60">
        <f>COUNT(Z27:Z30)</f>
        <v>2</v>
      </c>
      <c r="E60">
        <f>COUNT(Z7:Z32)</f>
        <v>2</v>
      </c>
      <c r="F60">
        <f>Z4</f>
        <v>16</v>
      </c>
      <c r="G60">
        <f t="shared" si="4"/>
        <v>2</v>
      </c>
      <c r="H60">
        <v>22</v>
      </c>
      <c r="I60">
        <f t="shared" si="6"/>
        <v>3</v>
      </c>
      <c r="J60">
        <f t="shared" si="5"/>
        <v>480</v>
      </c>
    </row>
    <row r="61" spans="3:10" x14ac:dyDescent="0.25">
      <c r="C61">
        <v>24</v>
      </c>
      <c r="D61">
        <v>0</v>
      </c>
      <c r="E61">
        <f>COUNT(AA7:AA32)</f>
        <v>1</v>
      </c>
      <c r="F61">
        <f>AA4</f>
        <v>96</v>
      </c>
      <c r="G61">
        <f t="shared" si="4"/>
        <v>12</v>
      </c>
      <c r="H61">
        <v>23</v>
      </c>
      <c r="I61">
        <f t="shared" si="6"/>
        <v>1</v>
      </c>
      <c r="J61">
        <f t="shared" si="5"/>
        <v>464</v>
      </c>
    </row>
    <row r="62" spans="3:10" x14ac:dyDescent="0.25">
      <c r="C62">
        <v>25</v>
      </c>
      <c r="D62">
        <v>0</v>
      </c>
      <c r="E62">
        <f>COUNT(AB7:AB32)</f>
        <v>1</v>
      </c>
      <c r="F62">
        <f>AB4</f>
        <v>160</v>
      </c>
      <c r="G62">
        <f t="shared" si="4"/>
        <v>20</v>
      </c>
      <c r="H62">
        <v>24</v>
      </c>
      <c r="I62">
        <f t="shared" si="6"/>
        <v>1</v>
      </c>
      <c r="J62">
        <f t="shared" si="5"/>
        <v>368</v>
      </c>
    </row>
    <row r="63" spans="3:10" x14ac:dyDescent="0.25">
      <c r="C63">
        <v>26</v>
      </c>
      <c r="D63">
        <v>0</v>
      </c>
      <c r="E63">
        <f>COUNT(AC7:AC32)</f>
        <v>1</v>
      </c>
      <c r="F63">
        <f>AC4</f>
        <v>136</v>
      </c>
      <c r="G63">
        <f t="shared" si="4"/>
        <v>17</v>
      </c>
      <c r="H63">
        <v>25</v>
      </c>
      <c r="I63">
        <f t="shared" si="6"/>
        <v>1</v>
      </c>
      <c r="J63">
        <f t="shared" si="5"/>
        <v>208</v>
      </c>
    </row>
    <row r="64" spans="3:10" x14ac:dyDescent="0.25">
      <c r="C64">
        <v>27</v>
      </c>
      <c r="D64">
        <f>COUNT(AD27:AD31)</f>
        <v>1</v>
      </c>
      <c r="E64">
        <f>COUNT(AD7:AD32)</f>
        <v>1</v>
      </c>
      <c r="F64">
        <f>AD4</f>
        <v>72</v>
      </c>
      <c r="G64">
        <f t="shared" si="4"/>
        <v>9</v>
      </c>
      <c r="H64">
        <v>26</v>
      </c>
      <c r="I64">
        <f t="shared" si="6"/>
        <v>1</v>
      </c>
      <c r="J64">
        <f t="shared" si="5"/>
        <v>72</v>
      </c>
    </row>
    <row r="65" spans="8:10" x14ac:dyDescent="0.25">
      <c r="H65">
        <v>27</v>
      </c>
      <c r="I65">
        <f t="shared" si="6"/>
        <v>0</v>
      </c>
      <c r="J65">
        <f t="shared" si="5"/>
        <v>0</v>
      </c>
    </row>
  </sheetData>
  <pageMargins left="0.7" right="0.7" top="0.75" bottom="0.75" header="0.3" footer="0.3"/>
  <pageSetup orientation="portrait" horizontalDpi="3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2024-12-18T11:24:13Z</dcterms:modified>
</cp:coreProperties>
</file>