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egisbraucher/Library/CloudStorage/Dropbox/Review/EGUSphere-Richardson/"/>
    </mc:Choice>
  </mc:AlternateContent>
  <xr:revisionPtr revIDLastSave="0" documentId="13_ncr:1_{02E75840-8039-AD4A-B93A-DE618873B634}" xr6:coauthVersionLast="47" xr6:coauthVersionMax="47" xr10:uidLastSave="{00000000-0000-0000-0000-000000000000}"/>
  <bookViews>
    <workbookView xWindow="35660" yWindow="220" windowWidth="34560" windowHeight="21600" xr2:uid="{6BAD8C12-8E50-0F4F-8CAA-6ED21D584D97}"/>
  </bookViews>
  <sheets>
    <sheet name="data" sheetId="18" r:id="rId1"/>
    <sheet name="All  Samples" sheetId="20" r:id="rId2"/>
    <sheet name="Be-Profile without Top sample" sheetId="1" r:id="rId3"/>
    <sheet name="Be-Profile without Top samp (2)" sheetId="21" r:id="rId4"/>
    <sheet name="Be-Profile with Top sample" sheetId="19" r:id="rId5"/>
    <sheet name="CosmoCalcVars" sheetId="14" state="hidden" r:id="rId6"/>
  </sheets>
  <externalReferences>
    <externalReference r:id="rId7"/>
    <externalReference r:id="rId8"/>
  </externalReferences>
  <definedNames>
    <definedName name="AlBeLogOrLin">CosmoCalcVars!$A$59</definedName>
    <definedName name="B_o">CosmoCalcVars!$A$47</definedName>
    <definedName name="ConfiLevel">CosmoCalcVars!$A$67</definedName>
    <definedName name="detail">CosmoCalcVars!$A$62</definedName>
    <definedName name="equation">CosmoCalcVars!$A$45</definedName>
    <definedName name="exponent">CosmoCalcVars!$A$52</definedName>
    <definedName name="F_10Be0">CosmoCalcVars!$A$29</definedName>
    <definedName name="F_10Be1">CosmoCalcVars!$A$30</definedName>
    <definedName name="F_10Be2">CosmoCalcVars!$A$31</definedName>
    <definedName name="F_10Be3">CosmoCalcVars!$A$32</definedName>
    <definedName name="F_14C0">CosmoCalcVars!$A$21</definedName>
    <definedName name="F_14C1">CosmoCalcVars!$A$22</definedName>
    <definedName name="F_14C2">CosmoCalcVars!$A$23</definedName>
    <definedName name="F_14C3">CosmoCalcVars!$A$24</definedName>
    <definedName name="F_21Ne0">CosmoCalcVars!$A$17</definedName>
    <definedName name="F_21Ne1">CosmoCalcVars!$A$18</definedName>
    <definedName name="F_21Ne2">CosmoCalcVars!$A$19</definedName>
    <definedName name="F_21Ne3">CosmoCalcVars!$A$20</definedName>
    <definedName name="F_26Al0">CosmoCalcVars!$A$25</definedName>
    <definedName name="F_26Al1">CosmoCalcVars!$A$26</definedName>
    <definedName name="F_26Al2">CosmoCalcVars!$A$27</definedName>
    <definedName name="F_26Al3">CosmoCalcVars!$A$28</definedName>
    <definedName name="F_36Cl0">CosmoCalcVars!$A$33</definedName>
    <definedName name="F_36Cl1">CosmoCalcVars!$A$34</definedName>
    <definedName name="F_36Cl2">CosmoCalcVars!$A$35</definedName>
    <definedName name="F_36Cl3">CosmoCalcVars!$A$36</definedName>
    <definedName name="F_3He0">CosmoCalcVars!$A$13</definedName>
    <definedName name="F_3He1">CosmoCalcVars!$A$14</definedName>
    <definedName name="F_3He2">CosmoCalcVars!$A$15</definedName>
    <definedName name="F_3He3">CosmoCalcVars!$A$16</definedName>
    <definedName name="G_o">CosmoCalcVars!$A$49</definedName>
    <definedName name="L_0">CosmoCalcVars!$A$9</definedName>
    <definedName name="L_1">CosmoCalcVars!$A$10</definedName>
    <definedName name="L_10Be">CosmoCalcVars!$A$4</definedName>
    <definedName name="L_14C">CosmoCalcVars!$A$5</definedName>
    <definedName name="L_2">CosmoCalcVars!$A$11</definedName>
    <definedName name="L_21Ne">CosmoCalcVars!$A$6</definedName>
    <definedName name="L_26Al">CosmoCalcVars!$A$7</definedName>
    <definedName name="L_3">CosmoCalcVars!$A$12</definedName>
    <definedName name="L_36Cl">CosmoCalcVars!$A$8</definedName>
    <definedName name="L_3He">CosmoCalcVars!$A$3</definedName>
    <definedName name="MetropIter">CosmoCalcVars!$A$66</definedName>
    <definedName name="MM_0">CosmoCalcVars!$A$51</definedName>
    <definedName name="n_10BeCals">CosmoCalcVars!$A$68</definedName>
    <definedName name="n_14CCals">CosmoCalcVars!$A$72</definedName>
    <definedName name="n_21NeCals">CosmoCalcVars!$A$70</definedName>
    <definedName name="n_26AlCals">CosmoCalcVars!$A$69</definedName>
    <definedName name="n_36ClCals">CosmoCalcVars!$A$73</definedName>
    <definedName name="n_3HeCals">CosmoCalcVars!$A$71</definedName>
    <definedName name="NeBeLogOrLin">CosmoCalcVars!$A$60</definedName>
    <definedName name="NewtonOption">CosmoCalcVars!$A$65</definedName>
    <definedName name="P_10Be">CosmoCalcVars!$A$41</definedName>
    <definedName name="P_14C">CosmoCalcVars!$A$39</definedName>
    <definedName name="P_21Ne">CosmoCalcVars!$A$38</definedName>
    <definedName name="P_21Ne10Be">CosmoCalcVars!$A$43</definedName>
    <definedName name="P_26Al">CosmoCalcVars!$A$40</definedName>
    <definedName name="P_36Cl">CosmoCalcVars!$A$42</definedName>
    <definedName name="P_3He">CosmoCalcVars!$A$37</definedName>
    <definedName name="P_o">CosmoCalcVars!$A$50</definedName>
    <definedName name="PlotEllipse">CosmoCalcVars!$A$64</definedName>
    <definedName name="R_d">CosmoCalcVars!$A$48</definedName>
    <definedName name="Replace">CosmoCalcVars!$A$61</definedName>
    <definedName name="rho">CosmoCalcVars!$A$2</definedName>
    <definedName name="scaling">CosmoCalcVars!$A$44</definedName>
    <definedName name="sigma">CosmoCalcVars!$A$53</definedName>
    <definedName name="solver_adj" localSheetId="1" hidden="1">'All  Samples'!$N$11:$N$20</definedName>
    <definedName name="solver_adj" localSheetId="4" hidden="1">'Be-Profile with Top sample'!$N$11</definedName>
    <definedName name="solver_adj" localSheetId="3" hidden="1">'Be-Profile without Top samp (2)'!$P$15</definedName>
    <definedName name="solver_adj" localSheetId="2" hidden="1">'Be-Profile without Top sample'!$N$11,'Be-Profile without Top sample'!$P$11</definedName>
    <definedName name="solver_cvg" localSheetId="1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cvg" localSheetId="4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cvg" localSheetId="3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cvg" localSheetId="2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drv" localSheetId="1" hidden="1">1</definedName>
    <definedName name="solver_drv" localSheetId="4" hidden="1">1</definedName>
    <definedName name="solver_drv" localSheetId="3" hidden="1">1</definedName>
    <definedName name="solver_drv" localSheetId="2" hidden="1">1</definedName>
    <definedName name="solver_eng" localSheetId="1" hidden="1">1</definedName>
    <definedName name="solver_eng" localSheetId="4" hidden="1">1</definedName>
    <definedName name="solver_eng" localSheetId="3" hidden="1">1</definedName>
    <definedName name="solver_eng" localSheetId="2" hidden="1">1</definedName>
    <definedName name="solver_itr" localSheetId="1" hidden="1">2147483647</definedName>
    <definedName name="solver_itr" localSheetId="4" hidden="1">2147483647</definedName>
    <definedName name="solver_itr" localSheetId="3" hidden="1">2147483647</definedName>
    <definedName name="solver_itr" localSheetId="2" hidden="1">2147483647</definedName>
    <definedName name="solver_lin" localSheetId="1" hidden="1">2</definedName>
    <definedName name="solver_lin" localSheetId="4" hidden="1">2</definedName>
    <definedName name="solver_lin" localSheetId="3" hidden="1">2</definedName>
    <definedName name="solver_lin" localSheetId="2" hidden="1">2</definedName>
    <definedName name="solver_mip" localSheetId="1" hidden="1">2147483647</definedName>
    <definedName name="solver_mip" localSheetId="4" hidden="1">2147483647</definedName>
    <definedName name="solver_mip" localSheetId="3" hidden="1">2147483647</definedName>
    <definedName name="solver_mip" localSheetId="2" hidden="1">2147483647</definedName>
    <definedName name="solver_mni" localSheetId="1" hidden="1">30</definedName>
    <definedName name="solver_mni" localSheetId="4" hidden="1">30</definedName>
    <definedName name="solver_mni" localSheetId="3" hidden="1">30</definedName>
    <definedName name="solver_mni" localSheetId="2" hidden="1">30</definedName>
    <definedName name="solver_mrt" localSheetId="1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rt" localSheetId="4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rt" localSheetId="3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rt" localSheetId="2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sl" localSheetId="1" hidden="1">2</definedName>
    <definedName name="solver_msl" localSheetId="4" hidden="1">2</definedName>
    <definedName name="solver_msl" localSheetId="3" hidden="1">2</definedName>
    <definedName name="solver_msl" localSheetId="2" hidden="1">2</definedName>
    <definedName name="solver_neg" localSheetId="1" hidden="1">1</definedName>
    <definedName name="solver_neg" localSheetId="4" hidden="1">2</definedName>
    <definedName name="solver_neg" localSheetId="3" hidden="1">1</definedName>
    <definedName name="solver_neg" localSheetId="2" hidden="1">1</definedName>
    <definedName name="solver_nod" localSheetId="1" hidden="1">2147483647</definedName>
    <definedName name="solver_nod" localSheetId="4" hidden="1">2147483647</definedName>
    <definedName name="solver_nod" localSheetId="3" hidden="1">2147483647</definedName>
    <definedName name="solver_nod" localSheetId="2" hidden="1">2147483647</definedName>
    <definedName name="solver_num" localSheetId="1" hidden="1">0</definedName>
    <definedName name="solver_num" localSheetId="4" hidden="1">0</definedName>
    <definedName name="solver_num" localSheetId="3" hidden="1">0</definedName>
    <definedName name="solver_num" localSheetId="2" hidden="1">0</definedName>
    <definedName name="solver_opt" localSheetId="1" hidden="1">'All  Samples'!$S$7</definedName>
    <definedName name="solver_opt" localSheetId="4" hidden="1">'Be-Profile with Top sample'!$S$7</definedName>
    <definedName name="solver_opt" localSheetId="3" hidden="1">'Be-Profile without Top samp (2)'!$S$15</definedName>
    <definedName name="solver_opt" localSheetId="2" hidden="1">'Be-Profile without Top sample'!$S$7</definedName>
    <definedName name="solver_pre" localSheetId="1" hidden="1">0.000001</definedName>
    <definedName name="solver_pre" localSheetId="4" hidden="1">0.000001</definedName>
    <definedName name="solver_pre" localSheetId="3" hidden="1">0.000001</definedName>
    <definedName name="solver_pre" localSheetId="2" hidden="1">0.000001</definedName>
    <definedName name="solver_rbv" localSheetId="1" hidden="1">1</definedName>
    <definedName name="solver_rbv" localSheetId="4" hidden="1">1</definedName>
    <definedName name="solver_rbv" localSheetId="3" hidden="1">1</definedName>
    <definedName name="solver_rbv" localSheetId="2" hidden="1">1</definedName>
    <definedName name="solver_rlx" localSheetId="1" hidden="1">2</definedName>
    <definedName name="solver_rlx" localSheetId="4" hidden="1">2</definedName>
    <definedName name="solver_rlx" localSheetId="3" hidden="1">2</definedName>
    <definedName name="solver_rlx" localSheetId="2" hidden="1">2</definedName>
    <definedName name="solver_rsd" localSheetId="1" hidden="1">0</definedName>
    <definedName name="solver_rsd" localSheetId="4" hidden="1">0</definedName>
    <definedName name="solver_rsd" localSheetId="3" hidden="1">0</definedName>
    <definedName name="solver_rsd" localSheetId="2" hidden="1">0</definedName>
    <definedName name="solver_scl" localSheetId="1" hidden="1">1</definedName>
    <definedName name="solver_scl" localSheetId="4" hidden="1">1</definedName>
    <definedName name="solver_scl" localSheetId="3" hidden="1">1</definedName>
    <definedName name="solver_scl" localSheetId="2" hidden="1">1</definedName>
    <definedName name="solver_sho" localSheetId="1" hidden="1">2</definedName>
    <definedName name="solver_sho" localSheetId="4" hidden="1">2</definedName>
    <definedName name="solver_sho" localSheetId="3" hidden="1">2</definedName>
    <definedName name="solver_sho" localSheetId="2" hidden="1">2</definedName>
    <definedName name="solver_ssz" localSheetId="1" hidden="1">100</definedName>
    <definedName name="solver_ssz" localSheetId="4" hidden="1">100</definedName>
    <definedName name="solver_ssz" localSheetId="3" hidden="1">100</definedName>
    <definedName name="solver_ssz" localSheetId="2" hidden="1">100</definedName>
    <definedName name="solver_tim" localSheetId="1" hidden="1">2147483647</definedName>
    <definedName name="solver_tim" localSheetId="4" hidden="1">2147483647</definedName>
    <definedName name="solver_tim" localSheetId="3" hidden="1">2147483647</definedName>
    <definedName name="solver_tim" localSheetId="2" hidden="1">2147483647</definedName>
    <definedName name="solver_tol" localSheetId="1" hidden="1">0.01</definedName>
    <definedName name="solver_tol" localSheetId="4" hidden="1">0.01</definedName>
    <definedName name="solver_tol" localSheetId="3" hidden="1">0.01</definedName>
    <definedName name="solver_tol" localSheetId="2" hidden="1">0.01</definedName>
    <definedName name="solver_typ" localSheetId="1" hidden="1">3</definedName>
    <definedName name="solver_typ" localSheetId="4" hidden="1">3</definedName>
    <definedName name="solver_typ" localSheetId="3" hidden="1">3</definedName>
    <definedName name="solver_typ" localSheetId="2" hidden="1">3</definedName>
    <definedName name="solver_val" localSheetId="1" hidden="1">0</definedName>
    <definedName name="solver_val" localSheetId="4" hidden="1">0</definedName>
    <definedName name="solver_val" localSheetId="3" hidden="1">0</definedName>
    <definedName name="solver_val" localSheetId="2" hidden="1">0</definedName>
    <definedName name="solver_ver" localSheetId="1" hidden="1">2</definedName>
    <definedName name="solver_ver" localSheetId="4" hidden="1">2</definedName>
    <definedName name="solver_ver" localSheetId="3" hidden="1">2</definedName>
    <definedName name="solver_ver" localSheetId="2" hidden="1">2</definedName>
    <definedName name="T_o">CosmoCalcVars!$A$46</definedName>
    <definedName name="tieNe2Be">CosmoCalcVars!$A$74</definedName>
    <definedName name="version">CosmoCalcVars!$A$1</definedName>
    <definedName name="xMax">CosmoCalcVars!$A$56</definedName>
    <definedName name="xMin">CosmoCalcVars!$A$55</definedName>
    <definedName name="yMax">CosmoCalcVars!$A$58</definedName>
    <definedName name="yMin">CosmoCalcVars!$A$57</definedName>
    <definedName name="Zero">CosmoCalcVars!$A$54</definedName>
    <definedName name="zeroerosion">CosmoCalcVars!$A$63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N13" i="1" s="1"/>
  <c r="N14" i="1" s="1"/>
  <c r="N15" i="1" s="1"/>
  <c r="P12" i="1"/>
  <c r="P13" i="1" s="1"/>
  <c r="P14" i="1" s="1"/>
  <c r="P15" i="1" s="1"/>
  <c r="L15" i="21"/>
  <c r="K15" i="21"/>
  <c r="J15" i="21"/>
  <c r="I15" i="21"/>
  <c r="H15" i="21"/>
  <c r="G15" i="21"/>
  <c r="F15" i="21"/>
  <c r="E15" i="21"/>
  <c r="B15" i="21"/>
  <c r="D15" i="21" s="1"/>
  <c r="A15" i="21"/>
  <c r="T15" i="21" s="1"/>
  <c r="T14" i="21"/>
  <c r="L14" i="21"/>
  <c r="K14" i="21"/>
  <c r="G14" i="21"/>
  <c r="H14" i="21" s="1"/>
  <c r="F14" i="21"/>
  <c r="J14" i="21" s="1"/>
  <c r="E14" i="21"/>
  <c r="B14" i="21"/>
  <c r="D14" i="21" s="1"/>
  <c r="A14" i="21"/>
  <c r="T13" i="21"/>
  <c r="N13" i="21"/>
  <c r="N14" i="21" s="1"/>
  <c r="L13" i="21"/>
  <c r="K13" i="21"/>
  <c r="G13" i="21"/>
  <c r="H13" i="21" s="1"/>
  <c r="F13" i="21"/>
  <c r="J13" i="21" s="1"/>
  <c r="E13" i="21"/>
  <c r="C13" i="21"/>
  <c r="C14" i="21" s="1"/>
  <c r="C15" i="21" s="1"/>
  <c r="B13" i="21"/>
  <c r="D13" i="21" s="1"/>
  <c r="A13" i="21"/>
  <c r="L12" i="21"/>
  <c r="K12" i="21"/>
  <c r="J12" i="21"/>
  <c r="I12" i="21"/>
  <c r="H12" i="21"/>
  <c r="G12" i="21"/>
  <c r="F12" i="21"/>
  <c r="E12" i="21"/>
  <c r="C12" i="21"/>
  <c r="O12" i="21" s="1"/>
  <c r="B12" i="21"/>
  <c r="D12" i="21" s="1"/>
  <c r="A12" i="21"/>
  <c r="T12" i="21" s="1"/>
  <c r="T11" i="21"/>
  <c r="O11" i="21"/>
  <c r="L11" i="21"/>
  <c r="K11" i="21"/>
  <c r="G11" i="21"/>
  <c r="H11" i="21" s="1"/>
  <c r="F11" i="21"/>
  <c r="J11" i="21" s="1"/>
  <c r="E11" i="21"/>
  <c r="D11" i="21"/>
  <c r="B11" i="21"/>
  <c r="A11" i="21"/>
  <c r="J10" i="21"/>
  <c r="I10" i="21"/>
  <c r="J2" i="21"/>
  <c r="N13" i="19"/>
  <c r="N14" i="19" s="1"/>
  <c r="N15" i="19" s="1"/>
  <c r="O11" i="1"/>
  <c r="N15" i="21" l="1"/>
  <c r="O15" i="21" s="1"/>
  <c r="O14" i="21"/>
  <c r="M14" i="21" s="1"/>
  <c r="S14" i="21" s="1"/>
  <c r="M15" i="21"/>
  <c r="S15" i="21" s="1"/>
  <c r="M11" i="21"/>
  <c r="M12" i="21"/>
  <c r="S12" i="21" s="1"/>
  <c r="I14" i="21"/>
  <c r="I13" i="21"/>
  <c r="O13" i="21"/>
  <c r="M13" i="21" s="1"/>
  <c r="S13" i="21" s="1"/>
  <c r="I11" i="21"/>
  <c r="S7" i="21" l="1"/>
  <c r="P34" i="20" l="1"/>
  <c r="P35" i="20"/>
  <c r="P36" i="20"/>
  <c r="P37" i="20"/>
  <c r="P38" i="20"/>
  <c r="P39" i="20"/>
  <c r="P40" i="20"/>
  <c r="P41" i="20"/>
  <c r="P42" i="20"/>
  <c r="P33" i="20"/>
  <c r="M34" i="20"/>
  <c r="M35" i="20"/>
  <c r="M36" i="20"/>
  <c r="M37" i="20"/>
  <c r="M38" i="20"/>
  <c r="M39" i="20"/>
  <c r="M40" i="20"/>
  <c r="M41" i="20"/>
  <c r="M42" i="20"/>
  <c r="M33" i="20"/>
  <c r="A17" i="20"/>
  <c r="B17" i="20"/>
  <c r="O17" i="20"/>
  <c r="D17" i="20"/>
  <c r="E17" i="20"/>
  <c r="F17" i="20"/>
  <c r="G17" i="20"/>
  <c r="H17" i="20"/>
  <c r="I17" i="20"/>
  <c r="J17" i="20"/>
  <c r="K17" i="20"/>
  <c r="L17" i="20"/>
  <c r="R17" i="20"/>
  <c r="R18" i="20" s="1"/>
  <c r="R19" i="20" s="1"/>
  <c r="R20" i="20" s="1"/>
  <c r="T17" i="20"/>
  <c r="A18" i="20"/>
  <c r="T18" i="20" s="1"/>
  <c r="B18" i="20"/>
  <c r="C18" i="20"/>
  <c r="O18" i="20" s="1"/>
  <c r="E18" i="20"/>
  <c r="F18" i="20"/>
  <c r="G18" i="20"/>
  <c r="H18" i="20"/>
  <c r="I18" i="20"/>
  <c r="J18" i="20"/>
  <c r="K18" i="20"/>
  <c r="L18" i="20"/>
  <c r="A19" i="20"/>
  <c r="T19" i="20" s="1"/>
  <c r="B19" i="20"/>
  <c r="E19" i="20"/>
  <c r="F19" i="20"/>
  <c r="I19" i="20" s="1"/>
  <c r="G19" i="20"/>
  <c r="H19" i="20"/>
  <c r="K19" i="20"/>
  <c r="L19" i="20"/>
  <c r="A20" i="20"/>
  <c r="B20" i="20"/>
  <c r="E20" i="20"/>
  <c r="F20" i="20"/>
  <c r="J20" i="20" s="1"/>
  <c r="G20" i="20"/>
  <c r="H20" i="20"/>
  <c r="I20" i="20"/>
  <c r="K20" i="20"/>
  <c r="L20" i="20"/>
  <c r="T20" i="20"/>
  <c r="A16" i="20"/>
  <c r="B16" i="20"/>
  <c r="D16" i="20"/>
  <c r="E16" i="20"/>
  <c r="F16" i="20"/>
  <c r="G16" i="20"/>
  <c r="H16" i="20"/>
  <c r="I16" i="20"/>
  <c r="J16" i="20"/>
  <c r="K16" i="20"/>
  <c r="L16" i="20"/>
  <c r="O16" i="20"/>
  <c r="R16" i="20"/>
  <c r="T16" i="20"/>
  <c r="B11" i="19"/>
  <c r="B13" i="19"/>
  <c r="B14" i="19"/>
  <c r="B15" i="19"/>
  <c r="B12" i="19"/>
  <c r="K12" i="20"/>
  <c r="L12" i="20"/>
  <c r="K13" i="20"/>
  <c r="L13" i="20"/>
  <c r="K14" i="20"/>
  <c r="L14" i="20"/>
  <c r="K15" i="20"/>
  <c r="L15" i="20"/>
  <c r="L11" i="20"/>
  <c r="K11" i="20"/>
  <c r="G12" i="20"/>
  <c r="G13" i="20"/>
  <c r="G14" i="20"/>
  <c r="G15" i="20"/>
  <c r="G11" i="20"/>
  <c r="F12" i="20"/>
  <c r="F13" i="20"/>
  <c r="J13" i="20" s="1"/>
  <c r="F14" i="20"/>
  <c r="F15" i="20"/>
  <c r="F11" i="20"/>
  <c r="E12" i="20"/>
  <c r="E13" i="20"/>
  <c r="E14" i="20"/>
  <c r="E15" i="20"/>
  <c r="E11" i="20"/>
  <c r="B12" i="20"/>
  <c r="B13" i="20"/>
  <c r="B14" i="20"/>
  <c r="B15" i="20"/>
  <c r="B11" i="20"/>
  <c r="A12" i="20"/>
  <c r="A13" i="20"/>
  <c r="A14" i="20"/>
  <c r="A15" i="20"/>
  <c r="A11" i="20"/>
  <c r="J15" i="20"/>
  <c r="H15" i="20"/>
  <c r="I15" i="20"/>
  <c r="T15" i="20"/>
  <c r="T14" i="20"/>
  <c r="J14" i="20"/>
  <c r="I14" i="20"/>
  <c r="H14" i="20"/>
  <c r="T13" i="20"/>
  <c r="I13" i="20"/>
  <c r="H13" i="20"/>
  <c r="T12" i="20"/>
  <c r="R12" i="20"/>
  <c r="R13" i="20" s="1"/>
  <c r="R14" i="20" s="1"/>
  <c r="R15" i="20" s="1"/>
  <c r="O12" i="20"/>
  <c r="J12" i="20"/>
  <c r="I12" i="20"/>
  <c r="H12" i="20"/>
  <c r="C12" i="20"/>
  <c r="C13" i="20" s="1"/>
  <c r="D12" i="20"/>
  <c r="O11" i="20"/>
  <c r="H11" i="20"/>
  <c r="J11" i="20"/>
  <c r="D11" i="20"/>
  <c r="T11" i="20"/>
  <c r="J10" i="20"/>
  <c r="I10" i="20"/>
  <c r="J2" i="20"/>
  <c r="D11" i="19"/>
  <c r="T15" i="19"/>
  <c r="L15" i="19"/>
  <c r="K15" i="19"/>
  <c r="G15" i="19"/>
  <c r="H15" i="19" s="1"/>
  <c r="F15" i="19"/>
  <c r="J15" i="19" s="1"/>
  <c r="E15" i="19"/>
  <c r="A15" i="19"/>
  <c r="L14" i="19"/>
  <c r="K14" i="19"/>
  <c r="G14" i="19"/>
  <c r="H14" i="19" s="1"/>
  <c r="F14" i="19"/>
  <c r="J14" i="19" s="1"/>
  <c r="E14" i="19"/>
  <c r="A14" i="19"/>
  <c r="T14" i="19" s="1"/>
  <c r="L13" i="19"/>
  <c r="K13" i="19"/>
  <c r="J13" i="19"/>
  <c r="G13" i="19"/>
  <c r="H13" i="19" s="1"/>
  <c r="F13" i="19"/>
  <c r="I13" i="19" s="1"/>
  <c r="E13" i="19"/>
  <c r="A13" i="19"/>
  <c r="T13" i="19" s="1"/>
  <c r="T12" i="19"/>
  <c r="P13" i="19"/>
  <c r="P14" i="19" s="1"/>
  <c r="P15" i="19" s="1"/>
  <c r="O12" i="19"/>
  <c r="L12" i="19"/>
  <c r="K12" i="19"/>
  <c r="J12" i="19"/>
  <c r="I12" i="19"/>
  <c r="H12" i="19"/>
  <c r="G12" i="19"/>
  <c r="F12" i="19"/>
  <c r="E12" i="19"/>
  <c r="C13" i="19"/>
  <c r="C14" i="19" s="1"/>
  <c r="C15" i="19" s="1"/>
  <c r="A12" i="19"/>
  <c r="O11" i="19"/>
  <c r="L11" i="19"/>
  <c r="K11" i="19"/>
  <c r="G11" i="19"/>
  <c r="H11" i="19" s="1"/>
  <c r="F11" i="19"/>
  <c r="J11" i="19" s="1"/>
  <c r="E11" i="19"/>
  <c r="A11" i="19"/>
  <c r="T11" i="19" s="1"/>
  <c r="J10" i="19"/>
  <c r="I10" i="19"/>
  <c r="J2" i="19"/>
  <c r="C12" i="1"/>
  <c r="C13" i="1"/>
  <c r="K12" i="1"/>
  <c r="L12" i="1"/>
  <c r="K13" i="1"/>
  <c r="L13" i="1"/>
  <c r="K14" i="1"/>
  <c r="L14" i="1"/>
  <c r="K15" i="1"/>
  <c r="L15" i="1"/>
  <c r="L11" i="1"/>
  <c r="K11" i="1"/>
  <c r="F12" i="1"/>
  <c r="F13" i="1"/>
  <c r="F14" i="1"/>
  <c r="F15" i="1"/>
  <c r="I15" i="1" s="1"/>
  <c r="F11" i="1"/>
  <c r="I11" i="1"/>
  <c r="H11" i="1"/>
  <c r="G12" i="1"/>
  <c r="G13" i="1"/>
  <c r="G14" i="1"/>
  <c r="G15" i="1"/>
  <c r="G11" i="1"/>
  <c r="E12" i="1"/>
  <c r="E13" i="1"/>
  <c r="E14" i="1"/>
  <c r="E15" i="1"/>
  <c r="E11" i="1"/>
  <c r="B12" i="1"/>
  <c r="B13" i="1"/>
  <c r="B14" i="1"/>
  <c r="B15" i="1"/>
  <c r="B11" i="1"/>
  <c r="A12" i="1"/>
  <c r="T12" i="1" s="1"/>
  <c r="A13" i="1"/>
  <c r="T13" i="1" s="1"/>
  <c r="A14" i="1"/>
  <c r="T14" i="1" s="1"/>
  <c r="A15" i="1"/>
  <c r="T15" i="1" s="1"/>
  <c r="A11" i="1"/>
  <c r="T11" i="1" s="1"/>
  <c r="H12" i="1"/>
  <c r="H13" i="1"/>
  <c r="H14" i="1"/>
  <c r="H15" i="1"/>
  <c r="I10" i="1"/>
  <c r="J10" i="1"/>
  <c r="J2" i="1"/>
  <c r="J11" i="1"/>
  <c r="I12" i="1"/>
  <c r="J12" i="1"/>
  <c r="I13" i="1"/>
  <c r="J13" i="1"/>
  <c r="I14" i="1"/>
  <c r="J14" i="1"/>
  <c r="M17" i="20" l="1"/>
  <c r="S17" i="20" s="1"/>
  <c r="M16" i="20"/>
  <c r="S16" i="20" s="1"/>
  <c r="D18" i="20"/>
  <c r="M18" i="20" s="1"/>
  <c r="S18" i="20" s="1"/>
  <c r="J19" i="20"/>
  <c r="C19" i="20"/>
  <c r="D12" i="19"/>
  <c r="D13" i="19" s="1"/>
  <c r="D14" i="19" s="1"/>
  <c r="D15" i="19" s="1"/>
  <c r="C14" i="20"/>
  <c r="C15" i="20" s="1"/>
  <c r="D15" i="20" s="1"/>
  <c r="D13" i="20"/>
  <c r="O13" i="20"/>
  <c r="O14" i="20"/>
  <c r="D14" i="20"/>
  <c r="O15" i="20"/>
  <c r="M12" i="20"/>
  <c r="S12" i="20" s="1"/>
  <c r="I11" i="20"/>
  <c r="M11" i="20" s="1"/>
  <c r="S11" i="20" s="1"/>
  <c r="I15" i="19"/>
  <c r="I11" i="19"/>
  <c r="M11" i="19" s="1"/>
  <c r="S11" i="19" s="1"/>
  <c r="I14" i="19"/>
  <c r="D13" i="1"/>
  <c r="C14" i="1"/>
  <c r="C15" i="1" s="1"/>
  <c r="D15" i="1" s="1"/>
  <c r="D12" i="1"/>
  <c r="O12" i="1"/>
  <c r="O13" i="1"/>
  <c r="J15" i="1"/>
  <c r="D11" i="1"/>
  <c r="M11" i="1" s="1"/>
  <c r="M13" i="20" l="1"/>
  <c r="S13" i="20" s="1"/>
  <c r="C20" i="20"/>
  <c r="D19" i="20"/>
  <c r="O19" i="20"/>
  <c r="M12" i="19"/>
  <c r="S12" i="19" s="1"/>
  <c r="M14" i="20"/>
  <c r="S14" i="20" s="1"/>
  <c r="M15" i="20"/>
  <c r="S15" i="20" s="1"/>
  <c r="O13" i="19"/>
  <c r="M13" i="19" s="1"/>
  <c r="S13" i="19" s="1"/>
  <c r="O14" i="1"/>
  <c r="M13" i="1"/>
  <c r="S13" i="1" s="1"/>
  <c r="M12" i="1"/>
  <c r="S12" i="1" s="1"/>
  <c r="D14" i="1"/>
  <c r="O15" i="1"/>
  <c r="M15" i="1" s="1"/>
  <c r="S15" i="1" s="1"/>
  <c r="M19" i="20" l="1"/>
  <c r="S19" i="20" s="1"/>
  <c r="D20" i="20"/>
  <c r="O20" i="20"/>
  <c r="O14" i="19"/>
  <c r="M14" i="19" s="1"/>
  <c r="S14" i="19" s="1"/>
  <c r="O15" i="19"/>
  <c r="M15" i="19" s="1"/>
  <c r="S15" i="19" s="1"/>
  <c r="M14" i="1"/>
  <c r="S14" i="1" l="1"/>
  <c r="S7" i="1" s="1"/>
  <c r="M20" i="20"/>
  <c r="S7" i="19"/>
  <c r="S20" i="20" l="1"/>
  <c r="S7" i="20" s="1"/>
</calcChain>
</file>

<file path=xl/sharedStrings.xml><?xml version="1.0" encoding="utf-8"?>
<sst xmlns="http://schemas.openxmlformats.org/spreadsheetml/2006/main" count="531" uniqueCount="319">
  <si>
    <t>T1/2</t>
  </si>
  <si>
    <t>lambda</t>
  </si>
  <si>
    <t>Lneutrons</t>
  </si>
  <si>
    <t>Lslow</t>
  </si>
  <si>
    <t>LFast</t>
  </si>
  <si>
    <t>Spal. Prod</t>
  </si>
  <si>
    <t>SommeChi2</t>
  </si>
  <si>
    <t xml:space="preserve">denudation </t>
  </si>
  <si>
    <t>Samples</t>
  </si>
  <si>
    <t>Depth</t>
  </si>
  <si>
    <t>Density</t>
  </si>
  <si>
    <t>Altitude</t>
  </si>
  <si>
    <t>Scaling</t>
  </si>
  <si>
    <t>Pspall</t>
  </si>
  <si>
    <t>Pmuons1</t>
  </si>
  <si>
    <t>Pmuons2</t>
  </si>
  <si>
    <t>10Be meas</t>
  </si>
  <si>
    <t>10Be uncertainty</t>
  </si>
  <si>
    <t>Model</t>
  </si>
  <si>
    <t>denudation</t>
  </si>
  <si>
    <t>g/cm2</t>
  </si>
  <si>
    <t>Expo Age</t>
  </si>
  <si>
    <t>H</t>
  </si>
  <si>
    <t>Chi2</t>
  </si>
  <si>
    <t>version 3.0</t>
  </si>
  <si>
    <t>log</t>
  </si>
  <si>
    <t>Braucher</t>
  </si>
  <si>
    <t>N(10Be)</t>
  </si>
  <si>
    <t>Age</t>
  </si>
  <si>
    <t>Reference</t>
  </si>
  <si>
    <t>W86-1, Nishiizumi et al. (1989)</t>
  </si>
  <si>
    <t>W86-3, Nishiizumi et al. (1989)</t>
  </si>
  <si>
    <t>W86-4, Nishiizumi et al. (1989)</t>
  </si>
  <si>
    <t>W86-5, Nishiizumi et al. (1989)</t>
  </si>
  <si>
    <t>W86-6, Nishiizumi et al. (1989)</t>
  </si>
  <si>
    <t>W86-8, Nishiizumi et al. (1989)</t>
  </si>
  <si>
    <t>W86-10, Nishiizumi et al. (1989)</t>
  </si>
  <si>
    <t>W86-11, Nishiizumi et al. (1989)</t>
  </si>
  <si>
    <t>W86-12, Nishiizumi et al. (1989)</t>
  </si>
  <si>
    <t>W86-13, Nishiizumi et al. (1989)</t>
  </si>
  <si>
    <t>KOE4, Kubik et al. (1998)</t>
  </si>
  <si>
    <t>KOE5, Kubik et al. (1998)</t>
  </si>
  <si>
    <t>KOE6, Kubik et al. (1998)</t>
  </si>
  <si>
    <t>KOE20, Kubik et al. (1998)</t>
  </si>
  <si>
    <t>KOE101, Kubik et al. (1998)</t>
  </si>
  <si>
    <t>06-NE-010-LIT, Balco et al. (2009)</t>
  </si>
  <si>
    <t>06-NE-011-LIT, Balco et al. (2009)</t>
  </si>
  <si>
    <t>06-NE-012-LIT, Balco et al. (2009)</t>
  </si>
  <si>
    <t>06-NE-013-LIT, Balco et al. (2009)</t>
  </si>
  <si>
    <t>06-NE-001-HOL, Balco et al. (2009)</t>
  </si>
  <si>
    <t>06-NE-002-LEV, Balco et al. (2009)</t>
  </si>
  <si>
    <t>06-NE-003-LEV, Balco et al. (2009)</t>
  </si>
  <si>
    <t>06-NE-004-LEV, Balco et al. (2009)</t>
  </si>
  <si>
    <t>06-NE-005-ASH, Balco et al. (2009)</t>
  </si>
  <si>
    <t>06-NE-006-ASH, Balco et al. (2009)</t>
  </si>
  <si>
    <t>06-NE-008-PER, Balco et al. (2009)</t>
  </si>
  <si>
    <t>06-NE-009-PER, Balco et al. (2009)</t>
  </si>
  <si>
    <t>CH-1, Balco et al. (2009)</t>
  </si>
  <si>
    <t>CH-2, Balco et al. (2009)</t>
  </si>
  <si>
    <t>CH-3, Balco et al. (2009)</t>
  </si>
  <si>
    <t>CH-4, Balco et al. (2009)</t>
  </si>
  <si>
    <t>CH-5, Balco et al. (2009)</t>
  </si>
  <si>
    <t>CH-6, Balco et al. (2009)</t>
  </si>
  <si>
    <t>CH-7, Balco et al. (2009)</t>
  </si>
  <si>
    <t>CI2-01-01, Balco et al. (2009)</t>
  </si>
  <si>
    <t>CI2-01-02, Balco et al. (2009)</t>
  </si>
  <si>
    <t>CR03-90, Balco et al. (2009)</t>
  </si>
  <si>
    <t>CR03-91, Balco et al. (2009)</t>
  </si>
  <si>
    <t>CR03-92, Balco et al. (2009)</t>
  </si>
  <si>
    <t>CR03-93, Balco et al. (2009)</t>
  </si>
  <si>
    <t>CR03-94, Balco et al. (2009)</t>
  </si>
  <si>
    <t>YDC08-2, Goehring et al. (2012)</t>
  </si>
  <si>
    <t>YDC08-3, Goehring et al. (2012)</t>
  </si>
  <si>
    <t>YDC08-4, Goehring et al. (2012)</t>
  </si>
  <si>
    <t>YDC08-5, Goehring et al. (2012)</t>
  </si>
  <si>
    <t>YDC08-7, Goehring et al. (2012)</t>
  </si>
  <si>
    <t>YDC08-8, Goehring et al. (2012)</t>
  </si>
  <si>
    <t>YDC08-9, Goehring et al. (2012)</t>
  </si>
  <si>
    <t>YDC08-10, Goehring et al. (2012)</t>
  </si>
  <si>
    <t>OL08-1, Goehring et al. (2012)</t>
  </si>
  <si>
    <t>OL08-3, Goehring et al. (2012)</t>
  </si>
  <si>
    <t>OL08-5, Goehring et al. (2012)</t>
  </si>
  <si>
    <t>OL08-7, Goehring et al. (2012)</t>
  </si>
  <si>
    <t>OL08-9, Goehring et al. (2012)</t>
  </si>
  <si>
    <t>OL08-11, Goehring et al. (2012)</t>
  </si>
  <si>
    <t>OL08-13, Goehring et al. (2012)</t>
  </si>
  <si>
    <t>MR-08-01, Putnam et al. (2010)</t>
  </si>
  <si>
    <t>MR-08-02, Putnam et al. (2010)</t>
  </si>
  <si>
    <t>MR-08-03, Putnam et al. (2010)</t>
  </si>
  <si>
    <t>MR-08-04, Putnam et al. (2010)</t>
  </si>
  <si>
    <t>MR-08-05, Putnam et al. (2010)</t>
  </si>
  <si>
    <t>MR-08-13, Putnam et al. (2010)</t>
  </si>
  <si>
    <t>MR-08-14, Putnam et al. (2010)</t>
  </si>
  <si>
    <t>HE-06-02, Kaplan et al. (2011)</t>
  </si>
  <si>
    <t>HE-06-04, Kaplan et al. (2011)</t>
  </si>
  <si>
    <t>HE-07-11, Kaplan et al. (2011)</t>
  </si>
  <si>
    <t>HE-06-06, Kaplan et al. (2011)</t>
  </si>
  <si>
    <t>HE-06-07, Kaplan et al. (2011)</t>
  </si>
  <si>
    <t>HE-07-12, Kaplan et al. (2011)</t>
  </si>
  <si>
    <t>HE-07-13, Kaplan et al. (2011)</t>
  </si>
  <si>
    <t>HE-07-10, Kaplan et al. (2011)</t>
  </si>
  <si>
    <t>HE-06-05, Kaplan et al. (2011)</t>
  </si>
  <si>
    <t>HE-06-08, Kaplan et al. (2011)</t>
  </si>
  <si>
    <t>HE-06-01, Kaplan et al. (2011)</t>
  </si>
  <si>
    <t>HE-06-03, Kaplan et al. (2011)</t>
  </si>
  <si>
    <t>EQ-08-01, Kaplan et al. (2011)</t>
  </si>
  <si>
    <t>EQ-08-06, Kaplan et al. (2011)</t>
  </si>
  <si>
    <t>EQ-08-05, Kaplan et al. (2011)</t>
  </si>
  <si>
    <t>PBS-08-09, Kaplan et al. (2011)</t>
  </si>
  <si>
    <t>EQ-08-04, Kaplan et al. (2011)</t>
  </si>
  <si>
    <t>PBS-08-04, Kaplan et al. (2011)</t>
  </si>
  <si>
    <t>PBS-08-06, Kaplan et al. (2011)</t>
  </si>
  <si>
    <t>PBS-08-11, Kaplan et al. (2011)</t>
  </si>
  <si>
    <t>PBS-08-02, Kaplan et al. (2011)</t>
  </si>
  <si>
    <t>040906-03, Fenton et al. (2012)</t>
  </si>
  <si>
    <t>040906-04, Fenton et al. (2012)</t>
  </si>
  <si>
    <t>040906-02, Fenton et al. (2012)</t>
  </si>
  <si>
    <t>060906-14, Fenton et al. (2012)</t>
  </si>
  <si>
    <t>060906-15, Fenton et al. (2012)</t>
  </si>
  <si>
    <t>060906-16, Fenton et al. (2012)</t>
  </si>
  <si>
    <t>11QOO-01, Young et al. (2013)</t>
  </si>
  <si>
    <t>11QOO-02, Young et al. (2013)</t>
  </si>
  <si>
    <t>11QOO-03, Young et al. (2013)</t>
  </si>
  <si>
    <t>11QOO-04, Young et al. (2013)</t>
  </si>
  <si>
    <t>11QOO-05, Young et al. (2013)</t>
  </si>
  <si>
    <t>FST08-01, Young et al. (2013)</t>
  </si>
  <si>
    <t>FST08-02, Young et al. (2013)</t>
  </si>
  <si>
    <t>09GRO-08, Young et al. (2013)</t>
  </si>
  <si>
    <t>09GRO-09, Young et al. (2013)</t>
  </si>
  <si>
    <t>09GRO-11, Young et al. (2013)</t>
  </si>
  <si>
    <t>09GRO-12, Young et al. (2013)</t>
  </si>
  <si>
    <t>CI2-01-1, Young et al. (2013)</t>
  </si>
  <si>
    <t>CI2-01-2, Young et al. (2013)</t>
  </si>
  <si>
    <t>CR-03-90, Young et al. (2013)</t>
  </si>
  <si>
    <t>CR-03-91, Young et al. (2013)</t>
  </si>
  <si>
    <t>CR-03-92, Young et al. (2013)</t>
  </si>
  <si>
    <t>CR-03-93, Young et al. (2013)</t>
  </si>
  <si>
    <t>CR-03-94, Young et al. (2013)</t>
  </si>
  <si>
    <t>Huancane IIa, Kelly et al. (2015)</t>
  </si>
  <si>
    <t>N(26Al)</t>
  </si>
  <si>
    <t>WY-92-138, Gosse et al. (1999)</t>
  </si>
  <si>
    <t>WY-93-333, Gosse et al. (1999)</t>
  </si>
  <si>
    <t>WY-93-334, Gosse et al. (1999)</t>
  </si>
  <si>
    <t>WY-93-335, Gosse et al. (1999)</t>
  </si>
  <si>
    <t>WY-93-336, Gosse et al. (1999)</t>
  </si>
  <si>
    <t>WY-93-339, Gosse et al. (1999)</t>
  </si>
  <si>
    <t>SPA-O-1, Larsen (1996)</t>
  </si>
  <si>
    <t>SPA-O-2, Larsen (1996)</t>
  </si>
  <si>
    <t>SPA-O-3, Larsen (1996)</t>
  </si>
  <si>
    <t>SPA-O-4, Larsen (1996)</t>
  </si>
  <si>
    <t>SPA-O-5, Larsen (1996)</t>
  </si>
  <si>
    <t>SPA-O-6, Larsen (1996)</t>
  </si>
  <si>
    <t>SWR-B-8, Larsen (1996)</t>
  </si>
  <si>
    <t>SMH-B-9, Larsen (1996)</t>
  </si>
  <si>
    <t>SAF-B-10, Larsen (1996)</t>
  </si>
  <si>
    <t>SAF-B-11, Larsen (1996)</t>
  </si>
  <si>
    <t>SAF-B-12, Larsen (1996)</t>
  </si>
  <si>
    <t>SAF-O-13, Larsen (1996)</t>
  </si>
  <si>
    <t>SAF-O-14, Larsen (1996)</t>
  </si>
  <si>
    <t>N(3He)</t>
  </si>
  <si>
    <t>LBA-98-064, Ackert et al., 2003</t>
  </si>
  <si>
    <t>LBA-98-065, Ackert et al., 2003</t>
  </si>
  <si>
    <t>LBA-98-093, Ackert et al., 2003</t>
  </si>
  <si>
    <t>LBA-98-096, Ackert et al., 2003</t>
  </si>
  <si>
    <t>PAT-98-072, Ackert et al., 2003</t>
  </si>
  <si>
    <t>LBA-01-047, Ackert et al., 2003</t>
  </si>
  <si>
    <t>LBA-04-048, Ackert et al., 2003</t>
  </si>
  <si>
    <t>LBA-01-048, Ackert et al., 2003</t>
  </si>
  <si>
    <t>10596, Cerling and Craig, 1994</t>
  </si>
  <si>
    <t>10581, Cerling and Craig, 1994</t>
  </si>
  <si>
    <t>10586, Cerling and Craig, 1994</t>
  </si>
  <si>
    <t>8007, Cerling and Craig, 1994</t>
  </si>
  <si>
    <t>9352, Cerling and Craig, 1994</t>
  </si>
  <si>
    <t>9354, Cerling and Craig, 1994</t>
  </si>
  <si>
    <t>9504, Cerling and Craig, 1994</t>
  </si>
  <si>
    <t>TA1, Dunai and Wijbrans, 2000</t>
  </si>
  <si>
    <t>TA2, Dunai and Wijbrans, 2000</t>
  </si>
  <si>
    <t>TA3, Dunai and Wijbrans, 2000</t>
  </si>
  <si>
    <t>AFB1, Dunai and Wijbrans, 2000</t>
  </si>
  <si>
    <t>AFB2, Dunai and Wijbrans, 2000</t>
  </si>
  <si>
    <t>AFB3, Dunai and Wijbrans, 2000</t>
  </si>
  <si>
    <t>AFB4, Dunai and Wijbrans, 2000</t>
  </si>
  <si>
    <t>Y1-2799, Licciardi et al., 1999</t>
  </si>
  <si>
    <t>Y2-2742, Licciardi et al., 1999</t>
  </si>
  <si>
    <t>Y3-2450, Licciardi et al., 1999</t>
  </si>
  <si>
    <t>Y4-2833, Licciardi et al., 1999</t>
  </si>
  <si>
    <t>Y5-2812, Licciardi et al., 1999</t>
  </si>
  <si>
    <t>B1-2676, Licciardi et al., 1999</t>
  </si>
  <si>
    <t>B2-3018, Licciardi et al., 1999</t>
  </si>
  <si>
    <t>B2-2674, Licciardi et al., 1999</t>
  </si>
  <si>
    <t>B3-3038, Licciardi et al., 1999</t>
  </si>
  <si>
    <t>B3-3039, Licciardi et al., 1999</t>
  </si>
  <si>
    <t>B4-2891, Licciardi et al., 1999</t>
  </si>
  <si>
    <t>B5-2776, Licciardi et al., 1999</t>
  </si>
  <si>
    <t>C1-2098, Licciardi et al., 1999</t>
  </si>
  <si>
    <t>C2-0914, Licciardi et al., 1999</t>
  </si>
  <si>
    <t>C2-3004, Licciardi et al., 1999</t>
  </si>
  <si>
    <t>C3-2830, Licciardi et al., 1999</t>
  </si>
  <si>
    <t>C4-2906, Licciardi et al., 1999</t>
  </si>
  <si>
    <t>C5-2877, Licciardi et al., 1999</t>
  </si>
  <si>
    <t>LB1-0886, Licciardi et al., 1999</t>
  </si>
  <si>
    <t>LB3-1444, Licciardi et al., 1999</t>
  </si>
  <si>
    <t>IC02-16-19084, Licciardi et al., 2006</t>
  </si>
  <si>
    <t>IC02-17-17338, Licciardi et al., 2006</t>
  </si>
  <si>
    <t>IC02-19-19323, Licciardi et al., 2006</t>
  </si>
  <si>
    <t>IC02-20-16373, Licciardi et al., 2006</t>
  </si>
  <si>
    <t>LEIT-1-1067, Licciardi et al., 2006</t>
  </si>
  <si>
    <t>LEIT-2-1374, Licciardi et al., 2006</t>
  </si>
  <si>
    <t>LEIT-3-1191, Licciardi et al., 2006</t>
  </si>
  <si>
    <t>LEIT-4-1131, Licciardi et al., 2006</t>
  </si>
  <si>
    <t>LEIT-5-1315, Licciardi et al., 2006</t>
  </si>
  <si>
    <t>LEIT-5-1129, Licciardi et al., 2006</t>
  </si>
  <si>
    <t>BUR-1-2410, Licciardi et al., 2006</t>
  </si>
  <si>
    <t>BUR-2-2401, Licciardi et al., 2006</t>
  </si>
  <si>
    <t>BUR-3-2713, Licciardi et al., 2006</t>
  </si>
  <si>
    <t>BUR-3-2780, Licciardi et al., 2006</t>
  </si>
  <si>
    <t>BUR-4-2585, Licciardi et al., 2006</t>
  </si>
  <si>
    <t>BUR-4-2854, Licciardi et al., 2006</t>
  </si>
  <si>
    <t>BUR-5-2732, Licciardi et al., 2006</t>
  </si>
  <si>
    <t>BUR-6-2792, Licciardi et al., 2006</t>
  </si>
  <si>
    <t>IC02-1-18787, Licciardi et al., 2006</t>
  </si>
  <si>
    <t>IC02-7-10543, Licciardi et al., 2006</t>
  </si>
  <si>
    <t>IC02-10-25131, Licciardi et al., 2006</t>
  </si>
  <si>
    <t>IC02-11-17430, Licciardi et al., 2006</t>
  </si>
  <si>
    <t>KS87-47, Kurz et al., 1990</t>
  </si>
  <si>
    <t>KS87-03, Kurz et al., 1990</t>
  </si>
  <si>
    <t>KS87-14, Kurz et al., 1990</t>
  </si>
  <si>
    <t>KS87-15, Kurz et al., 1990</t>
  </si>
  <si>
    <t>T87-4, Kurz et al., 1990</t>
  </si>
  <si>
    <t>KS87-31, Kurz et al., 1990</t>
  </si>
  <si>
    <t>T87-8, Kurz et al., 1990</t>
  </si>
  <si>
    <t>KS87-5, Kurz et al., 1990</t>
  </si>
  <si>
    <t>KS87-4, Kurz et al., 1990</t>
  </si>
  <si>
    <t>KS87-43, Kurz et al., 1990</t>
  </si>
  <si>
    <t>KS87-13, Kurz et al., 1990</t>
  </si>
  <si>
    <t>KS87-46, Kurz et al., 1990</t>
  </si>
  <si>
    <t>KS87-48, Kurz et al., 1990</t>
  </si>
  <si>
    <t>KS87-42, Kurz et al., 1990</t>
  </si>
  <si>
    <t>KS87-01C, Kurz et al., 1990</t>
  </si>
  <si>
    <t>KS87-08, Kurz et al., 1990</t>
  </si>
  <si>
    <t>KS87-07, Kurz et al., 1990</t>
  </si>
  <si>
    <t>RM88-9490, Kurz et al., 1990</t>
  </si>
  <si>
    <t>SI47, Blard et al., 2006</t>
  </si>
  <si>
    <t>SI41, Blard et al., 2006</t>
  </si>
  <si>
    <t>ML1A, Blard et al., 2006</t>
  </si>
  <si>
    <t>ML1B, Blard et al., 2006</t>
  </si>
  <si>
    <t>ML1C, Blard et al., 2006</t>
  </si>
  <si>
    <t>ML5A, Blard et al., 2006</t>
  </si>
  <si>
    <t>MK4, Blard et al., 2006</t>
  </si>
  <si>
    <t>TH-9354-C, Poreda and Cerling, 1992</t>
  </si>
  <si>
    <t>TH-9352-C, Poreda and Cerling, 1992</t>
  </si>
  <si>
    <t>TUN-1, Blard et al. (2013)</t>
  </si>
  <si>
    <t>TUN-2, Blard et al. (2013)</t>
  </si>
  <si>
    <t>TUN-3, Blard et al. (2013)</t>
  </si>
  <si>
    <t>TUN-4, Blard et al. (2013)</t>
  </si>
  <si>
    <t>TUN-5, Blard et al. (2013)</t>
  </si>
  <si>
    <t>TU-101, Blard et al. (2013)</t>
  </si>
  <si>
    <t>TU-102, Blard et al. (2013)</t>
  </si>
  <si>
    <t>TU-103, Blard et al. (2013)</t>
  </si>
  <si>
    <t>TU-105, Blard et al. (2013)</t>
  </si>
  <si>
    <t>N(21Ne)</t>
  </si>
  <si>
    <t>W86-8, Niedermann (2000)</t>
  </si>
  <si>
    <t>N(14C)</t>
  </si>
  <si>
    <t>PP-4, Miller et al. (2006)</t>
  </si>
  <si>
    <t>N(36Cl)</t>
  </si>
  <si>
    <t>TH, Stone et al. (1996)</t>
  </si>
  <si>
    <t>Pressure (mbar)</t>
  </si>
  <si>
    <t xml:space="preserve">Depth </t>
  </si>
  <si>
    <t xml:space="preserve">Pressure </t>
  </si>
  <si>
    <t>(mbar)</t>
  </si>
  <si>
    <t>UNIT</t>
  </si>
  <si>
    <t>m/Ma</t>
  </si>
  <si>
    <t>cm</t>
  </si>
  <si>
    <t>g/cm3</t>
  </si>
  <si>
    <t>m</t>
  </si>
  <si>
    <t>at/g/yr</t>
  </si>
  <si>
    <t>at/g</t>
  </si>
  <si>
    <t>yr</t>
  </si>
  <si>
    <t>g/cm2/yr</t>
  </si>
  <si>
    <t>Max den</t>
  </si>
  <si>
    <t xml:space="preserve">Sample ID </t>
  </si>
  <si>
    <t xml:space="preserve">Sample type </t>
  </si>
  <si>
    <t xml:space="preserve">Name </t>
  </si>
  <si>
    <t xml:space="preserve">Longitude (°E) </t>
  </si>
  <si>
    <t xml:space="preserve">Elevation (m) </t>
  </si>
  <si>
    <t xml:space="preserve">Density (g/cm³) </t>
  </si>
  <si>
    <t xml:space="preserve">Topographic Shielding </t>
  </si>
  <si>
    <t xml:space="preserve">Cover correction </t>
  </si>
  <si>
    <t>SA-PA_ped</t>
  </si>
  <si>
    <t>Surf</t>
  </si>
  <si>
    <t xml:space="preserve">Prince Albert </t>
  </si>
  <si>
    <t>NA</t>
  </si>
  <si>
    <t>SA-LB_ped1</t>
  </si>
  <si>
    <t>Laingsburg</t>
  </si>
  <si>
    <t>SA-LB_ped2</t>
  </si>
  <si>
    <t>Floriskraal</t>
  </si>
  <si>
    <t>SA-LB_ped3</t>
  </si>
  <si>
    <t>Leeuwgat</t>
  </si>
  <si>
    <t>SA-LB_ped4</t>
  </si>
  <si>
    <t>SA-LB_DP0</t>
  </si>
  <si>
    <t>SA-LB_DP30</t>
  </si>
  <si>
    <t>SA-LB_DP85</t>
  </si>
  <si>
    <t>Depth (cm)</t>
  </si>
  <si>
    <t>SA-LB_DP150</t>
  </si>
  <si>
    <t>SA-LB_DP255</t>
  </si>
  <si>
    <r>
      <t>10</t>
    </r>
    <r>
      <rPr>
        <sz val="10"/>
        <color rgb="FF000000"/>
        <rFont val="Times New Roman"/>
        <family val="1"/>
      </rPr>
      <t xml:space="preserve">Be concentration  </t>
    </r>
  </si>
  <si>
    <t>1s</t>
  </si>
  <si>
    <t xml:space="preserve">Latitude (°N) </t>
  </si>
  <si>
    <t>Inclination</t>
  </si>
  <si>
    <t>Atmospheric depth (g/cm2)</t>
  </si>
  <si>
    <t>Dunai</t>
  </si>
  <si>
    <t>Dunai scaling</t>
  </si>
  <si>
    <t>Stone</t>
  </si>
  <si>
    <t>deg</t>
  </si>
  <si>
    <t>Stone scaling</t>
  </si>
  <si>
    <t>Offset</t>
  </si>
  <si>
    <t>Min age</t>
  </si>
  <si>
    <t>Int Time</t>
  </si>
  <si>
    <t>LAL 1991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</si>
</sst>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70" formatCode="0.000E+00"/>
  </numFmts>
  <fonts count="11" x14ac:knownFonts="1">
    <font>
      <sz val="14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b/>
      <sz val="18"/>
      <color rgb="FFFF0000"/>
      <name val="Arial"/>
      <family val="2"/>
    </font>
    <font>
      <b/>
      <sz val="22"/>
      <color rgb="FFFF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horizontal="center"/>
    </xf>
    <xf numFmtId="11" fontId="2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3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2" fontId="2" fillId="0" borderId="0" xfId="1" applyNumberFormat="1" applyFont="1" applyAlignment="1">
      <alignment horizontal="center"/>
    </xf>
    <xf numFmtId="3" fontId="0" fillId="0" borderId="0" xfId="0" applyNumberFormat="1"/>
    <xf numFmtId="2" fontId="0" fillId="0" borderId="0" xfId="0" applyNumberFormat="1"/>
    <xf numFmtId="166" fontId="2" fillId="0" borderId="0" xfId="1" applyNumberFormat="1" applyFont="1" applyAlignment="1">
      <alignment horizontal="center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166" fontId="2" fillId="3" borderId="0" xfId="1" applyNumberFormat="1" applyFont="1" applyFill="1" applyAlignment="1">
      <alignment horizontal="center"/>
    </xf>
    <xf numFmtId="0" fontId="4" fillId="0" borderId="0" xfId="1" applyFont="1" applyAlignment="1">
      <alignment horizontal="center"/>
    </xf>
    <xf numFmtId="2" fontId="6" fillId="0" borderId="0" xfId="1" applyNumberFormat="1" applyFont="1" applyAlignment="1">
      <alignment horizontal="center"/>
    </xf>
    <xf numFmtId="3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0" xfId="0" applyAlignment="1"/>
    <xf numFmtId="0" fontId="7" fillId="0" borderId="0" xfId="0" applyFont="1" applyAlignment="1">
      <alignment horizontal="left" vertical="center"/>
    </xf>
    <xf numFmtId="0" fontId="0" fillId="0" borderId="2" xfId="0" applyBorder="1" applyAlignment="1">
      <alignment horizontal="left" vertical="center"/>
    </xf>
    <xf numFmtId="11" fontId="0" fillId="0" borderId="0" xfId="0" applyNumberFormat="1"/>
    <xf numFmtId="0" fontId="8" fillId="0" borderId="0" xfId="0" applyFont="1" applyFill="1" applyBorder="1" applyAlignment="1">
      <alignment horizontal="left" vertical="center" wrapText="1"/>
    </xf>
    <xf numFmtId="165" fontId="7" fillId="0" borderId="0" xfId="0" applyNumberFormat="1" applyFont="1" applyAlignment="1">
      <alignment horizontal="left" vertical="center" wrapText="1"/>
    </xf>
    <xf numFmtId="1" fontId="7" fillId="0" borderId="0" xfId="0" applyNumberFormat="1" applyFont="1" applyAlignment="1">
      <alignment horizontal="left" vertical="center" wrapText="1"/>
    </xf>
    <xf numFmtId="1" fontId="0" fillId="0" borderId="0" xfId="0" applyNumberFormat="1"/>
    <xf numFmtId="2" fontId="0" fillId="0" borderId="0" xfId="0" applyNumberFormat="1" applyAlignment="1"/>
    <xf numFmtId="3" fontId="4" fillId="0" borderId="0" xfId="1" applyNumberFormat="1" applyFont="1" applyAlignment="1">
      <alignment horizontal="center"/>
    </xf>
    <xf numFmtId="3" fontId="10" fillId="0" borderId="0" xfId="1" applyNumberFormat="1" applyFont="1" applyAlignment="1">
      <alignment horizontal="center"/>
    </xf>
    <xf numFmtId="0" fontId="10" fillId="0" borderId="0" xfId="1" applyFont="1" applyAlignment="1">
      <alignment horizontal="center"/>
    </xf>
    <xf numFmtId="1" fontId="10" fillId="0" borderId="0" xfId="1" applyNumberFormat="1" applyFont="1" applyAlignment="1">
      <alignment horizontal="center"/>
    </xf>
    <xf numFmtId="0" fontId="10" fillId="2" borderId="0" xfId="1" applyFont="1" applyFill="1" applyAlignment="1">
      <alignment horizontal="center"/>
    </xf>
    <xf numFmtId="170" fontId="10" fillId="0" borderId="0" xfId="1" applyNumberFormat="1" applyFont="1" applyAlignment="1">
      <alignment horizontal="center"/>
    </xf>
    <xf numFmtId="0" fontId="10" fillId="4" borderId="0" xfId="1" applyFont="1" applyFill="1" applyAlignment="1">
      <alignment horizontal="center"/>
    </xf>
    <xf numFmtId="3" fontId="10" fillId="4" borderId="0" xfId="1" applyNumberFormat="1" applyFont="1" applyFill="1" applyAlignment="1">
      <alignment horizontal="center"/>
    </xf>
    <xf numFmtId="0" fontId="10" fillId="5" borderId="0" xfId="1" applyFont="1" applyFill="1" applyAlignment="1">
      <alignment horizontal="center"/>
    </xf>
    <xf numFmtId="2" fontId="10" fillId="5" borderId="0" xfId="1" applyNumberFormat="1" applyFont="1" applyFill="1" applyAlignment="1">
      <alignment horizontal="center"/>
    </xf>
    <xf numFmtId="3" fontId="10" fillId="5" borderId="0" xfId="1" applyNumberFormat="1" applyFont="1" applyFill="1" applyAlignment="1">
      <alignment horizontal="center"/>
    </xf>
  </cellXfs>
  <cellStyles count="2">
    <cellStyle name="Normal" xfId="0" builtinId="0"/>
    <cellStyle name="Normal 2" xfId="1" xr:uid="{0CCADEAD-0DEB-7544-82D9-9C29561EBBB5}"/>
  </cellStyles>
  <dxfs count="0"/>
  <tableStyles count="0" defaultTableStyle="TableStyleMedium2" defaultPivotStyle="PivotStyleLight16"/>
  <colors>
    <mruColors>
      <color rgb="FFA167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853325006524336E-2"/>
          <c:y val="0.15110037685912855"/>
          <c:w val="0.90378918563021515"/>
          <c:h val="0.82205114134465662"/>
        </c:manualLayout>
      </c:layout>
      <c:scatterChart>
        <c:scatterStyle val="lineMarker"/>
        <c:varyColors val="0"/>
        <c:ser>
          <c:idx val="1"/>
          <c:order val="0"/>
          <c:spPr>
            <a:ln w="25400">
              <a:solidFill>
                <a:srgbClr val="FF0000"/>
              </a:solidFill>
            </a:ln>
          </c:spPr>
          <c:xVal>
            <c:numRef>
              <c:f>'Be-Profile without Top sample'!$M$11:$M$15</c:f>
              <c:numCache>
                <c:formatCode>#,##0</c:formatCode>
                <c:ptCount val="5"/>
                <c:pt idx="0">
                  <c:v>1913607.3664973776</c:v>
                </c:pt>
                <c:pt idx="1">
                  <c:v>1391651.4733033488</c:v>
                </c:pt>
                <c:pt idx="2">
                  <c:v>782575.94913415855</c:v>
                </c:pt>
                <c:pt idx="3">
                  <c:v>400561.0646711397</c:v>
                </c:pt>
                <c:pt idx="4">
                  <c:v>142695.87101650875</c:v>
                </c:pt>
              </c:numCache>
            </c:numRef>
          </c:xVal>
          <c:yVal>
            <c:numRef>
              <c:f>'Be-Profile without Top sample'!$D$11:$D$15</c:f>
              <c:numCache>
                <c:formatCode>General</c:formatCode>
                <c:ptCount val="5"/>
                <c:pt idx="0">
                  <c:v>0</c:v>
                </c:pt>
                <c:pt idx="1">
                  <c:v>48</c:v>
                </c:pt>
                <c:pt idx="2">
                  <c:v>136</c:v>
                </c:pt>
                <c:pt idx="3">
                  <c:v>240</c:v>
                </c:pt>
                <c:pt idx="4">
                  <c:v>408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164-5B44-BE23-59DFFC8B3AED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15085307682091298"/>
                  <c:y val="-1.205730340976100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'Be-Profile without Top sample'!$L$12:$L$15</c:f>
                <c:numCache>
                  <c:formatCode>General</c:formatCode>
                  <c:ptCount val="4"/>
                  <c:pt idx="0">
                    <c:v>111000</c:v>
                  </c:pt>
                  <c:pt idx="1">
                    <c:v>36000</c:v>
                  </c:pt>
                  <c:pt idx="2">
                    <c:v>16000</c:v>
                  </c:pt>
                  <c:pt idx="3">
                    <c:v>15000</c:v>
                  </c:pt>
                </c:numCache>
              </c:numRef>
            </c:plus>
            <c:minus>
              <c:numRef>
                <c:f>'Be-Profile without Top sample'!$L$12:$L$15</c:f>
                <c:numCache>
                  <c:formatCode>General</c:formatCode>
                  <c:ptCount val="4"/>
                  <c:pt idx="0">
                    <c:v>111000</c:v>
                  </c:pt>
                  <c:pt idx="1">
                    <c:v>36000</c:v>
                  </c:pt>
                  <c:pt idx="2">
                    <c:v>16000</c:v>
                  </c:pt>
                  <c:pt idx="3">
                    <c:v>15000</c:v>
                  </c:pt>
                </c:numCache>
              </c:numRef>
            </c:minus>
          </c:errBars>
          <c:xVal>
            <c:numRef>
              <c:f>'Be-Profile without Top sample'!$K$12:$K$15</c:f>
              <c:numCache>
                <c:formatCode>0</c:formatCode>
                <c:ptCount val="4"/>
                <c:pt idx="0">
                  <c:v>1196000</c:v>
                </c:pt>
                <c:pt idx="1">
                  <c:v>893000</c:v>
                </c:pt>
                <c:pt idx="2">
                  <c:v>376000</c:v>
                </c:pt>
                <c:pt idx="3">
                  <c:v>133000</c:v>
                </c:pt>
              </c:numCache>
            </c:numRef>
          </c:xVal>
          <c:yVal>
            <c:numRef>
              <c:f>'Be-Profile without Top sample'!$D$12:$D$15</c:f>
              <c:numCache>
                <c:formatCode>General</c:formatCode>
                <c:ptCount val="4"/>
                <c:pt idx="0">
                  <c:v>48</c:v>
                </c:pt>
                <c:pt idx="1">
                  <c:v>136</c:v>
                </c:pt>
                <c:pt idx="2">
                  <c:v>240</c:v>
                </c:pt>
                <c:pt idx="3">
                  <c:v>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64-5B44-BE23-59DFFC8B3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9919"/>
        <c:axId val="10731631"/>
      </c:scatterChart>
      <c:valAx>
        <c:axId val="10729919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731631"/>
        <c:crosses val="autoZero"/>
        <c:crossBetween val="midCat"/>
      </c:valAx>
      <c:valAx>
        <c:axId val="10731631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729919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sz="2000" b="1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5853325006524336E-2"/>
          <c:y val="0.15110037685912855"/>
          <c:w val="0.90378918563021515"/>
          <c:h val="0.82205114134465662"/>
        </c:manualLayout>
      </c:layout>
      <c:scatterChart>
        <c:scatterStyle val="lineMarker"/>
        <c:varyColors val="0"/>
        <c:ser>
          <c:idx val="0"/>
          <c:order val="0"/>
          <c:tx>
            <c:v>10Be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1.9450353686286059E-2"/>
                  <c:y val="0.214012346026007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'Be-Profile without Top sample'!$K$11:$K$15</c:f>
              <c:numCache>
                <c:formatCode>0</c:formatCode>
                <c:ptCount val="5"/>
                <c:pt idx="0">
                  <c:v>5460000</c:v>
                </c:pt>
                <c:pt idx="1">
                  <c:v>1196000</c:v>
                </c:pt>
                <c:pt idx="2">
                  <c:v>893000</c:v>
                </c:pt>
                <c:pt idx="3">
                  <c:v>376000</c:v>
                </c:pt>
                <c:pt idx="4">
                  <c:v>133000</c:v>
                </c:pt>
              </c:numCache>
            </c:numRef>
          </c:xVal>
          <c:yVal>
            <c:numRef>
              <c:f>'Be-Profile without Top sample'!$D$11:$D$15</c:f>
              <c:numCache>
                <c:formatCode>General</c:formatCode>
                <c:ptCount val="5"/>
                <c:pt idx="0">
                  <c:v>0</c:v>
                </c:pt>
                <c:pt idx="1">
                  <c:v>48</c:v>
                </c:pt>
                <c:pt idx="2">
                  <c:v>136</c:v>
                </c:pt>
                <c:pt idx="3">
                  <c:v>240</c:v>
                </c:pt>
                <c:pt idx="4">
                  <c:v>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4D-A44B-9E4A-756CF43BA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9919"/>
        <c:axId val="10731631"/>
      </c:scatterChart>
      <c:valAx>
        <c:axId val="10729919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731631"/>
        <c:crosses val="autoZero"/>
        <c:crossBetween val="midCat"/>
      </c:valAx>
      <c:valAx>
        <c:axId val="10731631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729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853325006524336E-2"/>
          <c:y val="0.15110037685912855"/>
          <c:w val="0.90378918563021515"/>
          <c:h val="0.82205114134465662"/>
        </c:manualLayout>
      </c:layout>
      <c:scatterChart>
        <c:scatterStyle val="lineMarker"/>
        <c:varyColors val="0"/>
        <c:ser>
          <c:idx val="1"/>
          <c:order val="0"/>
          <c:spPr>
            <a:ln w="25400">
              <a:solidFill>
                <a:srgbClr val="FF0000"/>
              </a:solidFill>
            </a:ln>
          </c:spPr>
          <c:xVal>
            <c:numRef>
              <c:f>'Be-Profile without Top samp (2)'!$M$11:$M$15</c:f>
              <c:numCache>
                <c:formatCode>#,##0</c:formatCode>
                <c:ptCount val="5"/>
                <c:pt idx="0">
                  <c:v>1616184.292125657</c:v>
                </c:pt>
                <c:pt idx="1">
                  <c:v>1196029.3639200861</c:v>
                </c:pt>
                <c:pt idx="2">
                  <c:v>705073.71724281437</c:v>
                </c:pt>
                <c:pt idx="3">
                  <c:v>396042.55977222614</c:v>
                </c:pt>
                <c:pt idx="4">
                  <c:v>133004.77368591324</c:v>
                </c:pt>
              </c:numCache>
            </c:numRef>
          </c:xVal>
          <c:yVal>
            <c:numRef>
              <c:f>'Be-Profile without Top samp (2)'!$D$11:$D$15</c:f>
              <c:numCache>
                <c:formatCode>General</c:formatCode>
                <c:ptCount val="5"/>
                <c:pt idx="0">
                  <c:v>0</c:v>
                </c:pt>
                <c:pt idx="1">
                  <c:v>48</c:v>
                </c:pt>
                <c:pt idx="2">
                  <c:v>136</c:v>
                </c:pt>
                <c:pt idx="3">
                  <c:v>240</c:v>
                </c:pt>
                <c:pt idx="4">
                  <c:v>408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21-944B-A1A8-020317F07482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23665829142722325"/>
                  <c:y val="3.199556002636234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'Be-Profile without Top samp (2)'!$L$12:$L$15</c:f>
                <c:numCache>
                  <c:formatCode>General</c:formatCode>
                  <c:ptCount val="4"/>
                  <c:pt idx="0">
                    <c:v>111000</c:v>
                  </c:pt>
                  <c:pt idx="1">
                    <c:v>36000</c:v>
                  </c:pt>
                  <c:pt idx="2">
                    <c:v>16000</c:v>
                  </c:pt>
                  <c:pt idx="3">
                    <c:v>15000</c:v>
                  </c:pt>
                </c:numCache>
              </c:numRef>
            </c:plus>
            <c:minus>
              <c:numRef>
                <c:f>'Be-Profile without Top samp (2)'!$L$12:$L$15</c:f>
                <c:numCache>
                  <c:formatCode>General</c:formatCode>
                  <c:ptCount val="4"/>
                  <c:pt idx="0">
                    <c:v>111000</c:v>
                  </c:pt>
                  <c:pt idx="1">
                    <c:v>36000</c:v>
                  </c:pt>
                  <c:pt idx="2">
                    <c:v>16000</c:v>
                  </c:pt>
                  <c:pt idx="3">
                    <c:v>15000</c:v>
                  </c:pt>
                </c:numCache>
              </c:numRef>
            </c:minus>
          </c:errBars>
          <c:xVal>
            <c:numRef>
              <c:f>'Be-Profile without Top samp (2)'!$K$12:$K$15</c:f>
              <c:numCache>
                <c:formatCode>0</c:formatCode>
                <c:ptCount val="4"/>
                <c:pt idx="0">
                  <c:v>1196000</c:v>
                </c:pt>
                <c:pt idx="1">
                  <c:v>893000</c:v>
                </c:pt>
                <c:pt idx="2">
                  <c:v>376000</c:v>
                </c:pt>
                <c:pt idx="3">
                  <c:v>133000</c:v>
                </c:pt>
              </c:numCache>
            </c:numRef>
          </c:xVal>
          <c:yVal>
            <c:numRef>
              <c:f>'Be-Profile without Top samp (2)'!$D$12:$D$15</c:f>
              <c:numCache>
                <c:formatCode>General</c:formatCode>
                <c:ptCount val="4"/>
                <c:pt idx="0">
                  <c:v>48</c:v>
                </c:pt>
                <c:pt idx="1">
                  <c:v>136</c:v>
                </c:pt>
                <c:pt idx="2">
                  <c:v>240</c:v>
                </c:pt>
                <c:pt idx="3">
                  <c:v>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621-944B-A1A8-020317F07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9919"/>
        <c:axId val="10731631"/>
      </c:scatterChart>
      <c:valAx>
        <c:axId val="10729919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731631"/>
        <c:crosses val="autoZero"/>
        <c:crossBetween val="midCat"/>
      </c:valAx>
      <c:valAx>
        <c:axId val="10731631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729919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sz="2000" b="1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853325006524336E-2"/>
          <c:y val="0.15110037685912855"/>
          <c:w val="0.90378918563021515"/>
          <c:h val="0.82205114134465662"/>
        </c:manualLayout>
      </c:layout>
      <c:scatterChart>
        <c:scatterStyle val="lineMarker"/>
        <c:varyColors val="0"/>
        <c:ser>
          <c:idx val="1"/>
          <c:order val="0"/>
          <c:spPr>
            <a:ln w="25400">
              <a:solidFill>
                <a:srgbClr val="FF0000"/>
              </a:solidFill>
            </a:ln>
          </c:spPr>
          <c:trendline>
            <c:trendlineType val="log"/>
            <c:dispRSqr val="1"/>
            <c:dispEq val="1"/>
            <c:trendlineLbl>
              <c:layout>
                <c:manualLayout>
                  <c:x val="-5.4263996505788316E-2"/>
                  <c:y val="0.342287453605744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A16716"/>
                      </a:solidFill>
                    </a:defRPr>
                  </a:pPr>
                  <a:endParaRPr lang="fr-FR"/>
                </a:p>
              </c:txPr>
            </c:trendlineLbl>
          </c:trendline>
          <c:xVal>
            <c:numRef>
              <c:f>'Be-Profile with Top sample'!$M$12:$M$15</c:f>
              <c:numCache>
                <c:formatCode>#,##0</c:formatCode>
                <c:ptCount val="4"/>
                <c:pt idx="0">
                  <c:v>2303047.3362076348</c:v>
                </c:pt>
                <c:pt idx="1">
                  <c:v>990515.14738062082</c:v>
                </c:pt>
                <c:pt idx="2">
                  <c:v>275633.97580809571</c:v>
                </c:pt>
                <c:pt idx="3">
                  <c:v>96964.890925225132</c:v>
                </c:pt>
              </c:numCache>
            </c:numRef>
          </c:xVal>
          <c:yVal>
            <c:numRef>
              <c:f>'Be-Profile with Top sample'!$D$12:$D$15</c:f>
              <c:numCache>
                <c:formatCode>General</c:formatCode>
                <c:ptCount val="4"/>
                <c:pt idx="0">
                  <c:v>48</c:v>
                </c:pt>
                <c:pt idx="1">
                  <c:v>184</c:v>
                </c:pt>
                <c:pt idx="2">
                  <c:v>424</c:v>
                </c:pt>
                <c:pt idx="3">
                  <c:v>832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C3-2F4A-AB55-5B831A6BC012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0.33285542036387628"/>
                  <c:y val="0.356487564605085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'Be-Profile with Top sample'!$L$12:$L$15</c:f>
                <c:numCache>
                  <c:formatCode>General</c:formatCode>
                  <c:ptCount val="4"/>
                  <c:pt idx="0">
                    <c:v>111000</c:v>
                  </c:pt>
                  <c:pt idx="1">
                    <c:v>36000</c:v>
                  </c:pt>
                  <c:pt idx="2">
                    <c:v>16000</c:v>
                  </c:pt>
                  <c:pt idx="3">
                    <c:v>15000</c:v>
                  </c:pt>
                </c:numCache>
              </c:numRef>
            </c:plus>
            <c:minus>
              <c:numRef>
                <c:f>'Be-Profile with Top sample'!$L$12:$L$15</c:f>
                <c:numCache>
                  <c:formatCode>General</c:formatCode>
                  <c:ptCount val="4"/>
                  <c:pt idx="0">
                    <c:v>111000</c:v>
                  </c:pt>
                  <c:pt idx="1">
                    <c:v>36000</c:v>
                  </c:pt>
                  <c:pt idx="2">
                    <c:v>16000</c:v>
                  </c:pt>
                  <c:pt idx="3">
                    <c:v>15000</c:v>
                  </c:pt>
                </c:numCache>
              </c:numRef>
            </c:minus>
          </c:errBars>
          <c:xVal>
            <c:numRef>
              <c:f>'Be-Profile with Top sample'!$K$11:$K$15</c:f>
              <c:numCache>
                <c:formatCode>0</c:formatCode>
                <c:ptCount val="5"/>
                <c:pt idx="0">
                  <c:v>5460000</c:v>
                </c:pt>
                <c:pt idx="1">
                  <c:v>1196000</c:v>
                </c:pt>
                <c:pt idx="2">
                  <c:v>893000</c:v>
                </c:pt>
                <c:pt idx="3">
                  <c:v>376000</c:v>
                </c:pt>
                <c:pt idx="4">
                  <c:v>133000</c:v>
                </c:pt>
              </c:numCache>
            </c:numRef>
          </c:xVal>
          <c:yVal>
            <c:numRef>
              <c:f>'Be-Profile with Top sample'!$D$11:$D$15</c:f>
              <c:numCache>
                <c:formatCode>General</c:formatCode>
                <c:ptCount val="5"/>
                <c:pt idx="0">
                  <c:v>0</c:v>
                </c:pt>
                <c:pt idx="1">
                  <c:v>48</c:v>
                </c:pt>
                <c:pt idx="2">
                  <c:v>184</c:v>
                </c:pt>
                <c:pt idx="3">
                  <c:v>424</c:v>
                </c:pt>
                <c:pt idx="4">
                  <c:v>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C3-2F4A-AB55-5B831A6BC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9919"/>
        <c:axId val="10731631"/>
      </c:scatterChart>
      <c:valAx>
        <c:axId val="10729919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731631"/>
        <c:crosses val="autoZero"/>
        <c:crossBetween val="midCat"/>
      </c:valAx>
      <c:valAx>
        <c:axId val="10731631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729919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sz="2000" b="1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736600</xdr:colOff>
      <xdr:row>20</xdr:row>
      <xdr:rowOff>0</xdr:rowOff>
    </xdr:from>
    <xdr:to>
      <xdr:col>17</xdr:col>
      <xdr:colOff>87469</xdr:colOff>
      <xdr:row>54</xdr:row>
      <xdr:rowOff>63500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90787AFC-B4DA-FA45-BF6C-45027D4D0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1246031</xdr:colOff>
      <xdr:row>16</xdr:row>
      <xdr:rowOff>139700</xdr:rowOff>
    </xdr:from>
    <xdr:to>
      <xdr:col>9</xdr:col>
      <xdr:colOff>520700</xdr:colOff>
      <xdr:row>48</xdr:row>
      <xdr:rowOff>88900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BF99440-59F9-511A-7BEF-8D861CD4A3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292100</xdr:colOff>
      <xdr:row>34</xdr:row>
      <xdr:rowOff>38100</xdr:rowOff>
    </xdr:from>
    <xdr:ext cx="5816600" cy="15748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F9ABB7EE-E40A-5FD4-9E93-036621A6FB96}"/>
            </a:ext>
          </a:extLst>
        </xdr:cNvPr>
        <xdr:cNvSpPr txBox="1"/>
      </xdr:nvSpPr>
      <xdr:spPr>
        <a:xfrm>
          <a:off x="2667000" y="6375400"/>
          <a:ext cx="5816600" cy="1574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800" kern="1200"/>
            <a:t>Considering all samples</a:t>
          </a:r>
          <a:r>
            <a:rPr lang="fr-FR" sz="1800" kern="1200" baseline="0"/>
            <a:t> the upper sample is clearly enriched in 10Be; the slope ( 112.4) is too low</a:t>
          </a:r>
        </a:p>
        <a:p>
          <a:r>
            <a:rPr lang="fr-FR" sz="1800" kern="1200" baseline="0"/>
            <a:t>for neutrons contribution</a:t>
          </a:r>
          <a:endParaRPr lang="fr-FR" sz="1800" kern="1200"/>
        </a:p>
      </xdr:txBody>
    </xdr:sp>
    <xdr:clientData/>
  </xdr:oneCellAnchor>
  <xdr:oneCellAnchor>
    <xdr:from>
      <xdr:col>13</xdr:col>
      <xdr:colOff>469900</xdr:colOff>
      <xdr:row>39</xdr:row>
      <xdr:rowOff>38100</xdr:rowOff>
    </xdr:from>
    <xdr:ext cx="4318000" cy="843885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1597FD31-5C0A-E641-9AE8-32B4A82D350A}"/>
            </a:ext>
          </a:extLst>
        </xdr:cNvPr>
        <xdr:cNvSpPr txBox="1"/>
      </xdr:nvSpPr>
      <xdr:spPr>
        <a:xfrm>
          <a:off x="12801600" y="7200900"/>
          <a:ext cx="4318000" cy="843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1600" kern="1200"/>
            <a:t>Considering </a:t>
          </a:r>
          <a:r>
            <a:rPr lang="fr-FR" sz="1600" kern="1200" baseline="0"/>
            <a:t>the upper sample as outlier   yield a better  slope ( 155.6 g/cm2)in agreement with </a:t>
          </a:r>
        </a:p>
        <a:p>
          <a:r>
            <a:rPr lang="fr-FR" sz="1600" kern="1200" baseline="0"/>
            <a:t>neutrons contribution</a:t>
          </a:r>
          <a:endParaRPr lang="fr-FR" sz="1600" kern="12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736600</xdr:colOff>
      <xdr:row>20</xdr:row>
      <xdr:rowOff>0</xdr:rowOff>
    </xdr:from>
    <xdr:to>
      <xdr:col>17</xdr:col>
      <xdr:colOff>87469</xdr:colOff>
      <xdr:row>54</xdr:row>
      <xdr:rowOff>63500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1957C61-89EC-0440-9868-4039F5AF97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13</xdr:col>
      <xdr:colOff>469900</xdr:colOff>
      <xdr:row>39</xdr:row>
      <xdr:rowOff>38100</xdr:rowOff>
    </xdr:from>
    <xdr:ext cx="4318000" cy="1094402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8BC0A0F2-8413-9843-98E3-1AFDCF3DA0FF}"/>
            </a:ext>
          </a:extLst>
        </xdr:cNvPr>
        <xdr:cNvSpPr txBox="1"/>
      </xdr:nvSpPr>
      <xdr:spPr>
        <a:xfrm>
          <a:off x="13462000" y="7099300"/>
          <a:ext cx="4318000" cy="1094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1600" kern="1200"/>
            <a:t>Considering </a:t>
          </a:r>
          <a:r>
            <a:rPr lang="fr-FR" sz="1600" kern="1200" baseline="0"/>
            <a:t>the upper sample at steady state denudation 3.1</a:t>
          </a:r>
        </a:p>
        <a:p>
          <a:r>
            <a:rPr lang="fr-FR" sz="1600" kern="1200" baseline="0"/>
            <a:t>==&gt; deeper sample with higher max denudation ( 5.47) allows time determination</a:t>
          </a:r>
          <a:endParaRPr lang="fr-FR" sz="1600" kern="12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228600</xdr:rowOff>
    </xdr:from>
    <xdr:to>
      <xdr:col>11</xdr:col>
      <xdr:colOff>366869</xdr:colOff>
      <xdr:row>50</xdr:row>
      <xdr:rowOff>12700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A89A569-CE12-1D4D-84FE-B629B1AAAE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850900</xdr:colOff>
      <xdr:row>19</xdr:row>
      <xdr:rowOff>139700</xdr:rowOff>
    </xdr:from>
    <xdr:ext cx="7442200" cy="2597121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C2714B6F-B837-BEF8-A78D-D638D1151758}"/>
            </a:ext>
          </a:extLst>
        </xdr:cNvPr>
        <xdr:cNvSpPr txBox="1"/>
      </xdr:nvSpPr>
      <xdr:spPr>
        <a:xfrm>
          <a:off x="11391900" y="4673600"/>
          <a:ext cx="7442200" cy="25971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2000" kern="1200"/>
            <a:t>MODEL WITH A DENUDATION CHANGE FROM 0.3 TO 3.1</a:t>
          </a:r>
        </a:p>
        <a:p>
          <a:r>
            <a:rPr lang="fr-FR" sz="2000" kern="1200"/>
            <a:t>Step 1 : steady state denudation 0.3</a:t>
          </a:r>
          <a:r>
            <a:rPr lang="fr-FR" sz="2000" kern="1200" baseline="0"/>
            <a:t> ==&gt; inheritance detemrination</a:t>
          </a:r>
        </a:p>
        <a:p>
          <a:r>
            <a:rPr lang="fr-FR" sz="2000" kern="1200" baseline="0"/>
            <a:t>Step 2: denudation at 3.1 </a:t>
          </a:r>
        </a:p>
        <a:p>
          <a:r>
            <a:rPr lang="fr-FR" sz="2000" kern="1200" baseline="0"/>
            <a:t>Stpe 3 : change Time to decresase to the modelled values</a:t>
          </a:r>
        </a:p>
        <a:p>
          <a:endParaRPr lang="fr-FR" sz="2000" kern="1200" baseline="0"/>
        </a:p>
        <a:p>
          <a:r>
            <a:rPr lang="fr-FR" sz="2000" kern="1200" baseline="0"/>
            <a:t>==&gt; difficulties to lower the 30cm deep sample  concentration</a:t>
          </a:r>
        </a:p>
        <a:p>
          <a:endParaRPr lang="fr-FR" sz="2000" kern="1200" baseline="0"/>
        </a:p>
        <a:p>
          <a:endParaRPr lang="fr-FR" sz="2000" kern="12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-Profile%20without%20Top%20samp%20(2)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-Profil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-Profile without Top samp (2)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-Profi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C8B5-FE04-8246-A08A-69C17A9CAB80}">
  <dimension ref="A1:P30"/>
  <sheetViews>
    <sheetView tabSelected="1" workbookViewId="0">
      <selection activeCell="B37" sqref="B37"/>
    </sheetView>
  </sheetViews>
  <sheetFormatPr baseColWidth="10" defaultRowHeight="19" x14ac:dyDescent="0.25"/>
  <cols>
    <col min="1" max="1" width="30.5703125" customWidth="1"/>
    <col min="7" max="7" width="11.5703125" bestFit="1" customWidth="1"/>
    <col min="9" max="9" width="20" customWidth="1"/>
    <col min="14" max="14" width="21.85546875" customWidth="1"/>
  </cols>
  <sheetData>
    <row r="1" spans="1:16" ht="20" thickBot="1" x14ac:dyDescent="0.3"/>
    <row r="2" spans="1:16" ht="29" thickBot="1" x14ac:dyDescent="0.3">
      <c r="A2" s="17" t="s">
        <v>280</v>
      </c>
      <c r="B2" s="17" t="s">
        <v>281</v>
      </c>
      <c r="C2" s="17" t="s">
        <v>282</v>
      </c>
      <c r="D2" s="17" t="s">
        <v>307</v>
      </c>
      <c r="E2" s="17" t="s">
        <v>308</v>
      </c>
      <c r="F2" s="17" t="s">
        <v>283</v>
      </c>
      <c r="G2" s="17" t="s">
        <v>284</v>
      </c>
      <c r="H2" s="17" t="s">
        <v>309</v>
      </c>
      <c r="I2" t="s">
        <v>311</v>
      </c>
      <c r="J2" s="17" t="s">
        <v>285</v>
      </c>
      <c r="K2" s="17" t="s">
        <v>286</v>
      </c>
      <c r="L2" s="17" t="s">
        <v>287</v>
      </c>
      <c r="M2" s="20" t="s">
        <v>302</v>
      </c>
      <c r="N2" s="21" t="s">
        <v>305</v>
      </c>
      <c r="O2" s="26" t="s">
        <v>306</v>
      </c>
    </row>
    <row r="3" spans="1:16" x14ac:dyDescent="0.25">
      <c r="A3" s="18" t="s">
        <v>288</v>
      </c>
      <c r="B3" s="18" t="s">
        <v>289</v>
      </c>
      <c r="C3" s="18" t="s">
        <v>290</v>
      </c>
      <c r="D3">
        <v>-33.203000000000003</v>
      </c>
      <c r="E3" s="27">
        <v>-52.620433696521729</v>
      </c>
      <c r="F3" s="18">
        <v>22.082000000000001</v>
      </c>
      <c r="G3" s="18">
        <v>703</v>
      </c>
      <c r="H3" s="28">
        <v>949.96561930385974</v>
      </c>
      <c r="I3" s="8">
        <v>1.3479763101220548</v>
      </c>
      <c r="J3" s="18">
        <v>2.7</v>
      </c>
      <c r="K3" s="18">
        <v>1</v>
      </c>
      <c r="L3" s="18" t="s">
        <v>291</v>
      </c>
      <c r="N3">
        <v>2834000</v>
      </c>
      <c r="O3">
        <v>55000</v>
      </c>
    </row>
    <row r="4" spans="1:16" x14ac:dyDescent="0.25">
      <c r="A4" s="18" t="s">
        <v>292</v>
      </c>
      <c r="B4" s="18" t="s">
        <v>289</v>
      </c>
      <c r="C4" s="18" t="s">
        <v>293</v>
      </c>
      <c r="D4">
        <v>-33.246000000000002</v>
      </c>
      <c r="E4" s="27">
        <v>-52.665681325768077</v>
      </c>
      <c r="F4" s="18">
        <v>20.872</v>
      </c>
      <c r="G4" s="18">
        <v>764</v>
      </c>
      <c r="H4" s="28">
        <v>943.00524870967331</v>
      </c>
      <c r="I4" s="8">
        <v>1.4176422579466967</v>
      </c>
      <c r="J4" s="18">
        <v>2.7</v>
      </c>
      <c r="K4" s="18">
        <v>1</v>
      </c>
      <c r="L4" s="18" t="s">
        <v>291</v>
      </c>
      <c r="N4">
        <v>5199000</v>
      </c>
      <c r="O4">
        <v>96000</v>
      </c>
    </row>
    <row r="5" spans="1:16" x14ac:dyDescent="0.25">
      <c r="A5" s="18" t="s">
        <v>294</v>
      </c>
      <c r="B5" s="18" t="s">
        <v>289</v>
      </c>
      <c r="C5" s="18" t="s">
        <v>295</v>
      </c>
      <c r="D5">
        <v>-33.284999999999997</v>
      </c>
      <c r="E5" s="27">
        <v>-52.706677412039546</v>
      </c>
      <c r="F5" s="18">
        <v>21.05</v>
      </c>
      <c r="G5" s="18">
        <v>706</v>
      </c>
      <c r="H5" s="28">
        <v>949.62233625850376</v>
      </c>
      <c r="I5" s="8">
        <v>1.3540133209386698</v>
      </c>
      <c r="J5" s="18">
        <v>2.7</v>
      </c>
      <c r="K5" s="18">
        <v>1</v>
      </c>
      <c r="L5" s="18" t="s">
        <v>291</v>
      </c>
      <c r="N5">
        <v>5148000</v>
      </c>
      <c r="O5">
        <v>95000</v>
      </c>
    </row>
    <row r="6" spans="1:16" x14ac:dyDescent="0.25">
      <c r="A6" s="18" t="s">
        <v>296</v>
      </c>
      <c r="B6" s="18" t="s">
        <v>289</v>
      </c>
      <c r="C6" s="18" t="s">
        <v>297</v>
      </c>
      <c r="D6">
        <v>-33.220999999999997</v>
      </c>
      <c r="E6" s="27">
        <v>-52.639380543917845</v>
      </c>
      <c r="F6" s="18">
        <v>21.347000000000001</v>
      </c>
      <c r="G6" s="18">
        <v>691</v>
      </c>
      <c r="H6" s="28">
        <v>951.33975648538853</v>
      </c>
      <c r="I6" s="8">
        <v>1.3355133334956124</v>
      </c>
      <c r="J6" s="18">
        <v>2.7</v>
      </c>
      <c r="K6" s="18">
        <v>1</v>
      </c>
      <c r="L6" s="18" t="s">
        <v>291</v>
      </c>
      <c r="N6">
        <v>5641000</v>
      </c>
      <c r="O6">
        <v>103000</v>
      </c>
    </row>
    <row r="7" spans="1:16" x14ac:dyDescent="0.25">
      <c r="A7" s="18" t="s">
        <v>298</v>
      </c>
      <c r="B7" s="18" t="s">
        <v>289</v>
      </c>
      <c r="C7" s="18" t="s">
        <v>293</v>
      </c>
      <c r="D7">
        <v>-33.261000000000003</v>
      </c>
      <c r="E7" s="27">
        <v>-52.681453827864722</v>
      </c>
      <c r="F7" s="18">
        <v>20.853999999999999</v>
      </c>
      <c r="G7" s="18">
        <v>791</v>
      </c>
      <c r="H7" s="28">
        <v>939.9376428807243</v>
      </c>
      <c r="I7" s="8">
        <v>1.44935072523939</v>
      </c>
      <c r="J7" s="18">
        <v>2.7</v>
      </c>
      <c r="K7" s="18">
        <v>1</v>
      </c>
      <c r="L7" s="18" t="s">
        <v>291</v>
      </c>
      <c r="N7">
        <v>4252000</v>
      </c>
      <c r="O7">
        <v>67000</v>
      </c>
    </row>
    <row r="8" spans="1:16" x14ac:dyDescent="0.25">
      <c r="A8" s="18" t="s">
        <v>299</v>
      </c>
      <c r="B8" s="18" t="s">
        <v>9</v>
      </c>
      <c r="C8" s="18" t="s">
        <v>293</v>
      </c>
      <c r="D8">
        <v>-33.256</v>
      </c>
      <c r="E8" s="27">
        <v>-52.676196990810134</v>
      </c>
      <c r="F8" s="18">
        <v>20.850999999999999</v>
      </c>
      <c r="G8" s="18">
        <v>779</v>
      </c>
      <c r="H8" s="28">
        <v>941.3000240870449</v>
      </c>
      <c r="I8" s="8">
        <v>1.4352410955520447</v>
      </c>
      <c r="J8" s="18">
        <v>1.6</v>
      </c>
      <c r="K8" s="18">
        <v>0.99</v>
      </c>
      <c r="L8" s="18" t="s">
        <v>291</v>
      </c>
      <c r="M8" s="18">
        <v>0</v>
      </c>
      <c r="N8" s="25">
        <v>5460000</v>
      </c>
      <c r="O8" s="25">
        <v>106000</v>
      </c>
    </row>
    <row r="9" spans="1:16" x14ac:dyDescent="0.25">
      <c r="A9" s="18" t="s">
        <v>300</v>
      </c>
      <c r="B9" s="18" t="s">
        <v>9</v>
      </c>
      <c r="C9" s="18" t="s">
        <v>293</v>
      </c>
      <c r="D9">
        <v>-33.256</v>
      </c>
      <c r="E9" s="27">
        <v>-52.676196990810134</v>
      </c>
      <c r="F9" s="18">
        <v>20.850999999999999</v>
      </c>
      <c r="G9" s="18">
        <v>776</v>
      </c>
      <c r="H9" s="28">
        <v>941.64086910445258</v>
      </c>
      <c r="I9" s="8">
        <v>1.4317781799950711</v>
      </c>
      <c r="J9" s="18">
        <v>1.6</v>
      </c>
      <c r="K9" s="18">
        <v>0.99</v>
      </c>
      <c r="L9" s="18">
        <v>0.79</v>
      </c>
      <c r="M9" s="18">
        <v>30</v>
      </c>
      <c r="N9" s="25">
        <v>1196000</v>
      </c>
      <c r="O9" s="25">
        <v>111000</v>
      </c>
    </row>
    <row r="10" spans="1:16" x14ac:dyDescent="0.25">
      <c r="A10" s="18" t="s">
        <v>301</v>
      </c>
      <c r="B10" s="18" t="s">
        <v>9</v>
      </c>
      <c r="C10" s="18" t="s">
        <v>293</v>
      </c>
      <c r="D10">
        <v>-33.256</v>
      </c>
      <c r="E10" s="27">
        <v>-52.676196990810134</v>
      </c>
      <c r="F10" s="18">
        <v>20.850999999999999</v>
      </c>
      <c r="G10" s="18">
        <v>776</v>
      </c>
      <c r="H10" s="28">
        <v>941.64086910445258</v>
      </c>
      <c r="I10" s="8">
        <v>1.4317781799950711</v>
      </c>
      <c r="J10" s="18">
        <v>1.6</v>
      </c>
      <c r="K10" s="18">
        <v>0.99</v>
      </c>
      <c r="L10" s="18">
        <v>0.54</v>
      </c>
      <c r="M10" s="18">
        <v>85</v>
      </c>
      <c r="N10" s="25">
        <v>893000</v>
      </c>
      <c r="O10" s="25">
        <v>36000</v>
      </c>
      <c r="P10" s="25"/>
    </row>
    <row r="11" spans="1:16" s="22" customFormat="1" x14ac:dyDescent="0.25">
      <c r="A11" s="18" t="s">
        <v>303</v>
      </c>
      <c r="B11" s="18" t="s">
        <v>9</v>
      </c>
      <c r="C11" s="18" t="s">
        <v>293</v>
      </c>
      <c r="D11">
        <v>-33.256</v>
      </c>
      <c r="E11" s="27">
        <v>-52.676196990810134</v>
      </c>
      <c r="F11" s="18">
        <v>20.850999999999999</v>
      </c>
      <c r="G11" s="18">
        <v>776</v>
      </c>
      <c r="H11" s="28">
        <v>941.64086910445258</v>
      </c>
      <c r="I11" s="30">
        <v>1.4317781799950711</v>
      </c>
      <c r="J11" s="18">
        <v>1.6</v>
      </c>
      <c r="K11" s="18">
        <v>0.99</v>
      </c>
      <c r="L11" s="18">
        <v>0.37</v>
      </c>
      <c r="M11" s="18">
        <v>150</v>
      </c>
      <c r="N11" s="25">
        <v>376000</v>
      </c>
      <c r="O11" s="25">
        <v>16000</v>
      </c>
    </row>
    <row r="12" spans="1:16" s="22" customFormat="1" ht="20" thickBot="1" x14ac:dyDescent="0.3">
      <c r="A12" s="23" t="s">
        <v>304</v>
      </c>
      <c r="B12" s="18" t="s">
        <v>9</v>
      </c>
      <c r="C12" s="18" t="s">
        <v>293</v>
      </c>
      <c r="D12">
        <v>-33.256</v>
      </c>
      <c r="E12" s="27">
        <v>-52.676196990810134</v>
      </c>
      <c r="F12" s="18">
        <v>20.850999999999999</v>
      </c>
      <c r="G12" s="18">
        <v>776</v>
      </c>
      <c r="H12" s="28">
        <v>941.64086910445258</v>
      </c>
      <c r="I12" s="30">
        <v>1.4317781799950711</v>
      </c>
      <c r="J12" s="18">
        <v>1.6</v>
      </c>
      <c r="K12" s="18">
        <v>0.99</v>
      </c>
      <c r="L12" s="18">
        <v>0.23</v>
      </c>
      <c r="M12" s="19">
        <v>255</v>
      </c>
      <c r="N12" s="25">
        <v>133000</v>
      </c>
      <c r="O12" s="25">
        <v>15000</v>
      </c>
    </row>
    <row r="14" spans="1:16" ht="20" thickBot="1" x14ac:dyDescent="0.3">
      <c r="A14" s="24"/>
      <c r="B14" s="19"/>
      <c r="C14" s="19"/>
      <c r="D14" s="19"/>
      <c r="E14" s="19"/>
      <c r="F14" s="19"/>
      <c r="G14" s="19"/>
      <c r="H14" s="19"/>
      <c r="J14" s="19"/>
      <c r="K14" s="19"/>
      <c r="L14" s="19"/>
    </row>
    <row r="17" spans="1:7" ht="20" thickBot="1" x14ac:dyDescent="0.3"/>
    <row r="18" spans="1:7" ht="20" thickBot="1" x14ac:dyDescent="0.3">
      <c r="D18" s="17" t="s">
        <v>307</v>
      </c>
      <c r="E18" s="17" t="s">
        <v>284</v>
      </c>
      <c r="F18" t="s">
        <v>266</v>
      </c>
      <c r="G18" t="s">
        <v>314</v>
      </c>
    </row>
    <row r="19" spans="1:7" x14ac:dyDescent="0.25">
      <c r="D19">
        <v>-33.203000000000003</v>
      </c>
      <c r="E19" s="18">
        <v>703</v>
      </c>
      <c r="F19" s="29">
        <v>931.59803405461946</v>
      </c>
      <c r="G19" s="8">
        <v>1.5239406254815102</v>
      </c>
    </row>
    <row r="20" spans="1:7" x14ac:dyDescent="0.25">
      <c r="D20">
        <v>-33.246000000000002</v>
      </c>
      <c r="E20" s="18">
        <v>764</v>
      </c>
      <c r="F20" s="29">
        <v>924.77224222587176</v>
      </c>
      <c r="G20" s="8">
        <v>1.5977081879517918</v>
      </c>
    </row>
    <row r="21" spans="1:7" x14ac:dyDescent="0.25">
      <c r="A21">
        <v>-1</v>
      </c>
      <c r="D21">
        <v>-33.284999999999997</v>
      </c>
      <c r="E21" s="18">
        <v>706</v>
      </c>
      <c r="F21" s="29">
        <v>931.26138838694544</v>
      </c>
      <c r="G21" s="8">
        <v>1.5298034104630085</v>
      </c>
    </row>
    <row r="22" spans="1:7" x14ac:dyDescent="0.25">
      <c r="D22">
        <v>-33.220999999999997</v>
      </c>
      <c r="E22" s="18">
        <v>691</v>
      </c>
      <c r="F22" s="29">
        <v>932.94560229374349</v>
      </c>
      <c r="G22" s="8">
        <v>1.5105424689808205</v>
      </c>
    </row>
    <row r="23" spans="1:7" x14ac:dyDescent="0.25">
      <c r="D23">
        <v>-33.261000000000003</v>
      </c>
      <c r="E23" s="18">
        <v>791</v>
      </c>
      <c r="F23" s="29">
        <v>921.76394855562546</v>
      </c>
      <c r="G23" s="8">
        <v>1.6312387638657428</v>
      </c>
    </row>
    <row r="24" spans="1:7" x14ac:dyDescent="0.25">
      <c r="D24">
        <v>-33.256</v>
      </c>
      <c r="E24" s="18">
        <v>779</v>
      </c>
      <c r="F24" s="29">
        <v>923.09998812132187</v>
      </c>
      <c r="G24" s="8">
        <v>1.6163117789764154</v>
      </c>
    </row>
    <row r="25" spans="1:7" x14ac:dyDescent="0.25">
      <c r="D25">
        <v>-33.256</v>
      </c>
      <c r="E25" s="18">
        <v>776</v>
      </c>
      <c r="F25" s="29">
        <v>923.43424290031805</v>
      </c>
      <c r="G25" s="8">
        <v>1.6126381499317199</v>
      </c>
    </row>
    <row r="26" spans="1:7" x14ac:dyDescent="0.25">
      <c r="D26">
        <v>-33.256</v>
      </c>
      <c r="E26" s="18">
        <v>776</v>
      </c>
      <c r="F26" s="29">
        <v>923.43424290031805</v>
      </c>
      <c r="G26" s="8">
        <v>1.6126381499317199</v>
      </c>
    </row>
    <row r="27" spans="1:7" x14ac:dyDescent="0.25">
      <c r="D27">
        <v>-33.256</v>
      </c>
      <c r="E27" s="18">
        <v>776</v>
      </c>
      <c r="F27" s="29">
        <v>923.43424290031805</v>
      </c>
      <c r="G27" s="8">
        <v>1.6126381499317199</v>
      </c>
    </row>
    <row r="28" spans="1:7" x14ac:dyDescent="0.25">
      <c r="D28">
        <v>-33.256</v>
      </c>
      <c r="E28" s="18">
        <v>776</v>
      </c>
      <c r="F28" s="29">
        <v>923.43424290031805</v>
      </c>
      <c r="G28" s="8">
        <v>1.6126381499317199</v>
      </c>
    </row>
    <row r="30" spans="1:7" ht="20" thickBot="1" x14ac:dyDescent="0.3">
      <c r="E30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A58BC-6B22-0641-8A06-3682114E20C1}">
  <dimension ref="A1:W42"/>
  <sheetViews>
    <sheetView zoomScaleNormal="100" workbookViewId="0">
      <selection activeCell="O41" sqref="O41"/>
    </sheetView>
  </sheetViews>
  <sheetFormatPr baseColWidth="10" defaultColWidth="7.7109375" defaultRowHeight="13" x14ac:dyDescent="0.15"/>
  <cols>
    <col min="1" max="1" width="16.28515625" style="1" bestFit="1" customWidth="1"/>
    <col min="2" max="2" width="10.42578125" style="1" bestFit="1" customWidth="1"/>
    <col min="3" max="3" width="6.28515625" style="1" bestFit="1" customWidth="1"/>
    <col min="4" max="4" width="10.42578125" style="1" bestFit="1" customWidth="1"/>
    <col min="5" max="5" width="9.5703125" style="1" bestFit="1" customWidth="1"/>
    <col min="6" max="6" width="12.28515625" style="1" bestFit="1" customWidth="1"/>
    <col min="7" max="10" width="10.42578125" style="1" bestFit="1" customWidth="1"/>
    <col min="11" max="11" width="11.5703125" style="1" customWidth="1"/>
    <col min="12" max="12" width="13" style="1" bestFit="1" customWidth="1"/>
    <col min="13" max="13" width="10.7109375" style="1" bestFit="1" customWidth="1"/>
    <col min="14" max="14" width="18.28515625" style="1" customWidth="1"/>
    <col min="15" max="15" width="13.140625" style="1" bestFit="1" customWidth="1"/>
    <col min="16" max="16" width="19.28515625" style="1" bestFit="1" customWidth="1"/>
    <col min="17" max="17" width="10.42578125" style="1" bestFit="1" customWidth="1"/>
    <col min="18" max="18" width="13" style="1" customWidth="1"/>
    <col min="19" max="19" width="10.5703125" style="1" bestFit="1" customWidth="1"/>
    <col min="20" max="20" width="16.28515625" style="1" bestFit="1" customWidth="1"/>
    <col min="21" max="21" width="10.5703125" style="1" bestFit="1" customWidth="1"/>
    <col min="22" max="22" width="10.7109375" style="1" customWidth="1"/>
    <col min="23" max="256" width="7.7109375" style="1"/>
    <col min="257" max="257" width="6.85546875" style="1" customWidth="1"/>
    <col min="258" max="258" width="4.85546875" style="1" customWidth="1"/>
    <col min="259" max="259" width="9.5703125" style="1" customWidth="1"/>
    <col min="260" max="261" width="6" style="1" customWidth="1"/>
    <col min="262" max="262" width="7" style="1" customWidth="1"/>
    <col min="263" max="263" width="6.5703125" style="1" customWidth="1"/>
    <col min="264" max="264" width="11.28515625" style="1" customWidth="1"/>
    <col min="265" max="266" width="10.42578125" style="1" customWidth="1"/>
    <col min="267" max="267" width="9" style="1" customWidth="1"/>
    <col min="268" max="268" width="12.42578125" style="1" customWidth="1"/>
    <col min="269" max="269" width="10" style="1" customWidth="1"/>
    <col min="270" max="270" width="9.28515625" style="1" customWidth="1"/>
    <col min="271" max="271" width="16" style="1" customWidth="1"/>
    <col min="272" max="272" width="7.5703125" style="1" customWidth="1"/>
    <col min="273" max="273" width="4.5703125" style="1" customWidth="1"/>
    <col min="274" max="274" width="1.85546875" style="1" customWidth="1"/>
    <col min="275" max="275" width="10.28515625" style="1" customWidth="1"/>
    <col min="276" max="276" width="6" style="1" bestFit="1" customWidth="1"/>
    <col min="277" max="512" width="7.7109375" style="1"/>
    <col min="513" max="513" width="6.85546875" style="1" customWidth="1"/>
    <col min="514" max="514" width="4.85546875" style="1" customWidth="1"/>
    <col min="515" max="515" width="9.5703125" style="1" customWidth="1"/>
    <col min="516" max="517" width="6" style="1" customWidth="1"/>
    <col min="518" max="518" width="7" style="1" customWidth="1"/>
    <col min="519" max="519" width="6.5703125" style="1" customWidth="1"/>
    <col min="520" max="520" width="11.28515625" style="1" customWidth="1"/>
    <col min="521" max="522" width="10.42578125" style="1" customWidth="1"/>
    <col min="523" max="523" width="9" style="1" customWidth="1"/>
    <col min="524" max="524" width="12.42578125" style="1" customWidth="1"/>
    <col min="525" max="525" width="10" style="1" customWidth="1"/>
    <col min="526" max="526" width="9.28515625" style="1" customWidth="1"/>
    <col min="527" max="527" width="16" style="1" customWidth="1"/>
    <col min="528" max="528" width="7.5703125" style="1" customWidth="1"/>
    <col min="529" max="529" width="4.5703125" style="1" customWidth="1"/>
    <col min="530" max="530" width="1.85546875" style="1" customWidth="1"/>
    <col min="531" max="531" width="10.28515625" style="1" customWidth="1"/>
    <col min="532" max="532" width="6" style="1" bestFit="1" customWidth="1"/>
    <col min="533" max="768" width="7.7109375" style="1"/>
    <col min="769" max="769" width="6.85546875" style="1" customWidth="1"/>
    <col min="770" max="770" width="4.85546875" style="1" customWidth="1"/>
    <col min="771" max="771" width="9.5703125" style="1" customWidth="1"/>
    <col min="772" max="773" width="6" style="1" customWidth="1"/>
    <col min="774" max="774" width="7" style="1" customWidth="1"/>
    <col min="775" max="775" width="6.5703125" style="1" customWidth="1"/>
    <col min="776" max="776" width="11.28515625" style="1" customWidth="1"/>
    <col min="777" max="778" width="10.42578125" style="1" customWidth="1"/>
    <col min="779" max="779" width="9" style="1" customWidth="1"/>
    <col min="780" max="780" width="12.42578125" style="1" customWidth="1"/>
    <col min="781" max="781" width="10" style="1" customWidth="1"/>
    <col min="782" max="782" width="9.28515625" style="1" customWidth="1"/>
    <col min="783" max="783" width="16" style="1" customWidth="1"/>
    <col min="784" max="784" width="7.5703125" style="1" customWidth="1"/>
    <col min="785" max="785" width="4.5703125" style="1" customWidth="1"/>
    <col min="786" max="786" width="1.85546875" style="1" customWidth="1"/>
    <col min="787" max="787" width="10.28515625" style="1" customWidth="1"/>
    <col min="788" max="788" width="6" style="1" bestFit="1" customWidth="1"/>
    <col min="789" max="1024" width="7.7109375" style="1"/>
    <col min="1025" max="1025" width="6.85546875" style="1" customWidth="1"/>
    <col min="1026" max="1026" width="4.85546875" style="1" customWidth="1"/>
    <col min="1027" max="1027" width="9.5703125" style="1" customWidth="1"/>
    <col min="1028" max="1029" width="6" style="1" customWidth="1"/>
    <col min="1030" max="1030" width="7" style="1" customWidth="1"/>
    <col min="1031" max="1031" width="6.5703125" style="1" customWidth="1"/>
    <col min="1032" max="1032" width="11.28515625" style="1" customWidth="1"/>
    <col min="1033" max="1034" width="10.42578125" style="1" customWidth="1"/>
    <col min="1035" max="1035" width="9" style="1" customWidth="1"/>
    <col min="1036" max="1036" width="12.42578125" style="1" customWidth="1"/>
    <col min="1037" max="1037" width="10" style="1" customWidth="1"/>
    <col min="1038" max="1038" width="9.28515625" style="1" customWidth="1"/>
    <col min="1039" max="1039" width="16" style="1" customWidth="1"/>
    <col min="1040" max="1040" width="7.5703125" style="1" customWidth="1"/>
    <col min="1041" max="1041" width="4.5703125" style="1" customWidth="1"/>
    <col min="1042" max="1042" width="1.85546875" style="1" customWidth="1"/>
    <col min="1043" max="1043" width="10.28515625" style="1" customWidth="1"/>
    <col min="1044" max="1044" width="6" style="1" bestFit="1" customWidth="1"/>
    <col min="1045" max="1280" width="7.7109375" style="1"/>
    <col min="1281" max="1281" width="6.85546875" style="1" customWidth="1"/>
    <col min="1282" max="1282" width="4.85546875" style="1" customWidth="1"/>
    <col min="1283" max="1283" width="9.5703125" style="1" customWidth="1"/>
    <col min="1284" max="1285" width="6" style="1" customWidth="1"/>
    <col min="1286" max="1286" width="7" style="1" customWidth="1"/>
    <col min="1287" max="1287" width="6.5703125" style="1" customWidth="1"/>
    <col min="1288" max="1288" width="11.28515625" style="1" customWidth="1"/>
    <col min="1289" max="1290" width="10.42578125" style="1" customWidth="1"/>
    <col min="1291" max="1291" width="9" style="1" customWidth="1"/>
    <col min="1292" max="1292" width="12.42578125" style="1" customWidth="1"/>
    <col min="1293" max="1293" width="10" style="1" customWidth="1"/>
    <col min="1294" max="1294" width="9.28515625" style="1" customWidth="1"/>
    <col min="1295" max="1295" width="16" style="1" customWidth="1"/>
    <col min="1296" max="1296" width="7.5703125" style="1" customWidth="1"/>
    <col min="1297" max="1297" width="4.5703125" style="1" customWidth="1"/>
    <col min="1298" max="1298" width="1.85546875" style="1" customWidth="1"/>
    <col min="1299" max="1299" width="10.28515625" style="1" customWidth="1"/>
    <col min="1300" max="1300" width="6" style="1" bestFit="1" customWidth="1"/>
    <col min="1301" max="1536" width="7.7109375" style="1"/>
    <col min="1537" max="1537" width="6.85546875" style="1" customWidth="1"/>
    <col min="1538" max="1538" width="4.85546875" style="1" customWidth="1"/>
    <col min="1539" max="1539" width="9.5703125" style="1" customWidth="1"/>
    <col min="1540" max="1541" width="6" style="1" customWidth="1"/>
    <col min="1542" max="1542" width="7" style="1" customWidth="1"/>
    <col min="1543" max="1543" width="6.5703125" style="1" customWidth="1"/>
    <col min="1544" max="1544" width="11.28515625" style="1" customWidth="1"/>
    <col min="1545" max="1546" width="10.42578125" style="1" customWidth="1"/>
    <col min="1547" max="1547" width="9" style="1" customWidth="1"/>
    <col min="1548" max="1548" width="12.42578125" style="1" customWidth="1"/>
    <col min="1549" max="1549" width="10" style="1" customWidth="1"/>
    <col min="1550" max="1550" width="9.28515625" style="1" customWidth="1"/>
    <col min="1551" max="1551" width="16" style="1" customWidth="1"/>
    <col min="1552" max="1552" width="7.5703125" style="1" customWidth="1"/>
    <col min="1553" max="1553" width="4.5703125" style="1" customWidth="1"/>
    <col min="1554" max="1554" width="1.85546875" style="1" customWidth="1"/>
    <col min="1555" max="1555" width="10.28515625" style="1" customWidth="1"/>
    <col min="1556" max="1556" width="6" style="1" bestFit="1" customWidth="1"/>
    <col min="1557" max="1792" width="7.7109375" style="1"/>
    <col min="1793" max="1793" width="6.85546875" style="1" customWidth="1"/>
    <col min="1794" max="1794" width="4.85546875" style="1" customWidth="1"/>
    <col min="1795" max="1795" width="9.5703125" style="1" customWidth="1"/>
    <col min="1796" max="1797" width="6" style="1" customWidth="1"/>
    <col min="1798" max="1798" width="7" style="1" customWidth="1"/>
    <col min="1799" max="1799" width="6.5703125" style="1" customWidth="1"/>
    <col min="1800" max="1800" width="11.28515625" style="1" customWidth="1"/>
    <col min="1801" max="1802" width="10.42578125" style="1" customWidth="1"/>
    <col min="1803" max="1803" width="9" style="1" customWidth="1"/>
    <col min="1804" max="1804" width="12.42578125" style="1" customWidth="1"/>
    <col min="1805" max="1805" width="10" style="1" customWidth="1"/>
    <col min="1806" max="1806" width="9.28515625" style="1" customWidth="1"/>
    <col min="1807" max="1807" width="16" style="1" customWidth="1"/>
    <col min="1808" max="1808" width="7.5703125" style="1" customWidth="1"/>
    <col min="1809" max="1809" width="4.5703125" style="1" customWidth="1"/>
    <col min="1810" max="1810" width="1.85546875" style="1" customWidth="1"/>
    <col min="1811" max="1811" width="10.28515625" style="1" customWidth="1"/>
    <col min="1812" max="1812" width="6" style="1" bestFit="1" customWidth="1"/>
    <col min="1813" max="2048" width="7.7109375" style="1"/>
    <col min="2049" max="2049" width="6.85546875" style="1" customWidth="1"/>
    <col min="2050" max="2050" width="4.85546875" style="1" customWidth="1"/>
    <col min="2051" max="2051" width="9.5703125" style="1" customWidth="1"/>
    <col min="2052" max="2053" width="6" style="1" customWidth="1"/>
    <col min="2054" max="2054" width="7" style="1" customWidth="1"/>
    <col min="2055" max="2055" width="6.5703125" style="1" customWidth="1"/>
    <col min="2056" max="2056" width="11.28515625" style="1" customWidth="1"/>
    <col min="2057" max="2058" width="10.42578125" style="1" customWidth="1"/>
    <col min="2059" max="2059" width="9" style="1" customWidth="1"/>
    <col min="2060" max="2060" width="12.42578125" style="1" customWidth="1"/>
    <col min="2061" max="2061" width="10" style="1" customWidth="1"/>
    <col min="2062" max="2062" width="9.28515625" style="1" customWidth="1"/>
    <col min="2063" max="2063" width="16" style="1" customWidth="1"/>
    <col min="2064" max="2064" width="7.5703125" style="1" customWidth="1"/>
    <col min="2065" max="2065" width="4.5703125" style="1" customWidth="1"/>
    <col min="2066" max="2066" width="1.85546875" style="1" customWidth="1"/>
    <col min="2067" max="2067" width="10.28515625" style="1" customWidth="1"/>
    <col min="2068" max="2068" width="6" style="1" bestFit="1" customWidth="1"/>
    <col min="2069" max="2304" width="7.7109375" style="1"/>
    <col min="2305" max="2305" width="6.85546875" style="1" customWidth="1"/>
    <col min="2306" max="2306" width="4.85546875" style="1" customWidth="1"/>
    <col min="2307" max="2307" width="9.5703125" style="1" customWidth="1"/>
    <col min="2308" max="2309" width="6" style="1" customWidth="1"/>
    <col min="2310" max="2310" width="7" style="1" customWidth="1"/>
    <col min="2311" max="2311" width="6.5703125" style="1" customWidth="1"/>
    <col min="2312" max="2312" width="11.28515625" style="1" customWidth="1"/>
    <col min="2313" max="2314" width="10.42578125" style="1" customWidth="1"/>
    <col min="2315" max="2315" width="9" style="1" customWidth="1"/>
    <col min="2316" max="2316" width="12.42578125" style="1" customWidth="1"/>
    <col min="2317" max="2317" width="10" style="1" customWidth="1"/>
    <col min="2318" max="2318" width="9.28515625" style="1" customWidth="1"/>
    <col min="2319" max="2319" width="16" style="1" customWidth="1"/>
    <col min="2320" max="2320" width="7.5703125" style="1" customWidth="1"/>
    <col min="2321" max="2321" width="4.5703125" style="1" customWidth="1"/>
    <col min="2322" max="2322" width="1.85546875" style="1" customWidth="1"/>
    <col min="2323" max="2323" width="10.28515625" style="1" customWidth="1"/>
    <col min="2324" max="2324" width="6" style="1" bestFit="1" customWidth="1"/>
    <col min="2325" max="2560" width="7.7109375" style="1"/>
    <col min="2561" max="2561" width="6.85546875" style="1" customWidth="1"/>
    <col min="2562" max="2562" width="4.85546875" style="1" customWidth="1"/>
    <col min="2563" max="2563" width="9.5703125" style="1" customWidth="1"/>
    <col min="2564" max="2565" width="6" style="1" customWidth="1"/>
    <col min="2566" max="2566" width="7" style="1" customWidth="1"/>
    <col min="2567" max="2567" width="6.5703125" style="1" customWidth="1"/>
    <col min="2568" max="2568" width="11.28515625" style="1" customWidth="1"/>
    <col min="2569" max="2570" width="10.42578125" style="1" customWidth="1"/>
    <col min="2571" max="2571" width="9" style="1" customWidth="1"/>
    <col min="2572" max="2572" width="12.42578125" style="1" customWidth="1"/>
    <col min="2573" max="2573" width="10" style="1" customWidth="1"/>
    <col min="2574" max="2574" width="9.28515625" style="1" customWidth="1"/>
    <col min="2575" max="2575" width="16" style="1" customWidth="1"/>
    <col min="2576" max="2576" width="7.5703125" style="1" customWidth="1"/>
    <col min="2577" max="2577" width="4.5703125" style="1" customWidth="1"/>
    <col min="2578" max="2578" width="1.85546875" style="1" customWidth="1"/>
    <col min="2579" max="2579" width="10.28515625" style="1" customWidth="1"/>
    <col min="2580" max="2580" width="6" style="1" bestFit="1" customWidth="1"/>
    <col min="2581" max="2816" width="7.7109375" style="1"/>
    <col min="2817" max="2817" width="6.85546875" style="1" customWidth="1"/>
    <col min="2818" max="2818" width="4.85546875" style="1" customWidth="1"/>
    <col min="2819" max="2819" width="9.5703125" style="1" customWidth="1"/>
    <col min="2820" max="2821" width="6" style="1" customWidth="1"/>
    <col min="2822" max="2822" width="7" style="1" customWidth="1"/>
    <col min="2823" max="2823" width="6.5703125" style="1" customWidth="1"/>
    <col min="2824" max="2824" width="11.28515625" style="1" customWidth="1"/>
    <col min="2825" max="2826" width="10.42578125" style="1" customWidth="1"/>
    <col min="2827" max="2827" width="9" style="1" customWidth="1"/>
    <col min="2828" max="2828" width="12.42578125" style="1" customWidth="1"/>
    <col min="2829" max="2829" width="10" style="1" customWidth="1"/>
    <col min="2830" max="2830" width="9.28515625" style="1" customWidth="1"/>
    <col min="2831" max="2831" width="16" style="1" customWidth="1"/>
    <col min="2832" max="2832" width="7.5703125" style="1" customWidth="1"/>
    <col min="2833" max="2833" width="4.5703125" style="1" customWidth="1"/>
    <col min="2834" max="2834" width="1.85546875" style="1" customWidth="1"/>
    <col min="2835" max="2835" width="10.28515625" style="1" customWidth="1"/>
    <col min="2836" max="2836" width="6" style="1" bestFit="1" customWidth="1"/>
    <col min="2837" max="3072" width="7.7109375" style="1"/>
    <col min="3073" max="3073" width="6.85546875" style="1" customWidth="1"/>
    <col min="3074" max="3074" width="4.85546875" style="1" customWidth="1"/>
    <col min="3075" max="3075" width="9.5703125" style="1" customWidth="1"/>
    <col min="3076" max="3077" width="6" style="1" customWidth="1"/>
    <col min="3078" max="3078" width="7" style="1" customWidth="1"/>
    <col min="3079" max="3079" width="6.5703125" style="1" customWidth="1"/>
    <col min="3080" max="3080" width="11.28515625" style="1" customWidth="1"/>
    <col min="3081" max="3082" width="10.42578125" style="1" customWidth="1"/>
    <col min="3083" max="3083" width="9" style="1" customWidth="1"/>
    <col min="3084" max="3084" width="12.42578125" style="1" customWidth="1"/>
    <col min="3085" max="3085" width="10" style="1" customWidth="1"/>
    <col min="3086" max="3086" width="9.28515625" style="1" customWidth="1"/>
    <col min="3087" max="3087" width="16" style="1" customWidth="1"/>
    <col min="3088" max="3088" width="7.5703125" style="1" customWidth="1"/>
    <col min="3089" max="3089" width="4.5703125" style="1" customWidth="1"/>
    <col min="3090" max="3090" width="1.85546875" style="1" customWidth="1"/>
    <col min="3091" max="3091" width="10.28515625" style="1" customWidth="1"/>
    <col min="3092" max="3092" width="6" style="1" bestFit="1" customWidth="1"/>
    <col min="3093" max="3328" width="7.7109375" style="1"/>
    <col min="3329" max="3329" width="6.85546875" style="1" customWidth="1"/>
    <col min="3330" max="3330" width="4.85546875" style="1" customWidth="1"/>
    <col min="3331" max="3331" width="9.5703125" style="1" customWidth="1"/>
    <col min="3332" max="3333" width="6" style="1" customWidth="1"/>
    <col min="3334" max="3334" width="7" style="1" customWidth="1"/>
    <col min="3335" max="3335" width="6.5703125" style="1" customWidth="1"/>
    <col min="3336" max="3336" width="11.28515625" style="1" customWidth="1"/>
    <col min="3337" max="3338" width="10.42578125" style="1" customWidth="1"/>
    <col min="3339" max="3339" width="9" style="1" customWidth="1"/>
    <col min="3340" max="3340" width="12.42578125" style="1" customWidth="1"/>
    <col min="3341" max="3341" width="10" style="1" customWidth="1"/>
    <col min="3342" max="3342" width="9.28515625" style="1" customWidth="1"/>
    <col min="3343" max="3343" width="16" style="1" customWidth="1"/>
    <col min="3344" max="3344" width="7.5703125" style="1" customWidth="1"/>
    <col min="3345" max="3345" width="4.5703125" style="1" customWidth="1"/>
    <col min="3346" max="3346" width="1.85546875" style="1" customWidth="1"/>
    <col min="3347" max="3347" width="10.28515625" style="1" customWidth="1"/>
    <col min="3348" max="3348" width="6" style="1" bestFit="1" customWidth="1"/>
    <col min="3349" max="3584" width="7.7109375" style="1"/>
    <col min="3585" max="3585" width="6.85546875" style="1" customWidth="1"/>
    <col min="3586" max="3586" width="4.85546875" style="1" customWidth="1"/>
    <col min="3587" max="3587" width="9.5703125" style="1" customWidth="1"/>
    <col min="3588" max="3589" width="6" style="1" customWidth="1"/>
    <col min="3590" max="3590" width="7" style="1" customWidth="1"/>
    <col min="3591" max="3591" width="6.5703125" style="1" customWidth="1"/>
    <col min="3592" max="3592" width="11.28515625" style="1" customWidth="1"/>
    <col min="3593" max="3594" width="10.42578125" style="1" customWidth="1"/>
    <col min="3595" max="3595" width="9" style="1" customWidth="1"/>
    <col min="3596" max="3596" width="12.42578125" style="1" customWidth="1"/>
    <col min="3597" max="3597" width="10" style="1" customWidth="1"/>
    <col min="3598" max="3598" width="9.28515625" style="1" customWidth="1"/>
    <col min="3599" max="3599" width="16" style="1" customWidth="1"/>
    <col min="3600" max="3600" width="7.5703125" style="1" customWidth="1"/>
    <col min="3601" max="3601" width="4.5703125" style="1" customWidth="1"/>
    <col min="3602" max="3602" width="1.85546875" style="1" customWidth="1"/>
    <col min="3603" max="3603" width="10.28515625" style="1" customWidth="1"/>
    <col min="3604" max="3604" width="6" style="1" bestFit="1" customWidth="1"/>
    <col min="3605" max="3840" width="7.7109375" style="1"/>
    <col min="3841" max="3841" width="6.85546875" style="1" customWidth="1"/>
    <col min="3842" max="3842" width="4.85546875" style="1" customWidth="1"/>
    <col min="3843" max="3843" width="9.5703125" style="1" customWidth="1"/>
    <col min="3844" max="3845" width="6" style="1" customWidth="1"/>
    <col min="3846" max="3846" width="7" style="1" customWidth="1"/>
    <col min="3847" max="3847" width="6.5703125" style="1" customWidth="1"/>
    <col min="3848" max="3848" width="11.28515625" style="1" customWidth="1"/>
    <col min="3849" max="3850" width="10.42578125" style="1" customWidth="1"/>
    <col min="3851" max="3851" width="9" style="1" customWidth="1"/>
    <col min="3852" max="3852" width="12.42578125" style="1" customWidth="1"/>
    <col min="3853" max="3853" width="10" style="1" customWidth="1"/>
    <col min="3854" max="3854" width="9.28515625" style="1" customWidth="1"/>
    <col min="3855" max="3855" width="16" style="1" customWidth="1"/>
    <col min="3856" max="3856" width="7.5703125" style="1" customWidth="1"/>
    <col min="3857" max="3857" width="4.5703125" style="1" customWidth="1"/>
    <col min="3858" max="3858" width="1.85546875" style="1" customWidth="1"/>
    <col min="3859" max="3859" width="10.28515625" style="1" customWidth="1"/>
    <col min="3860" max="3860" width="6" style="1" bestFit="1" customWidth="1"/>
    <col min="3861" max="4096" width="7.7109375" style="1"/>
    <col min="4097" max="4097" width="6.85546875" style="1" customWidth="1"/>
    <col min="4098" max="4098" width="4.85546875" style="1" customWidth="1"/>
    <col min="4099" max="4099" width="9.5703125" style="1" customWidth="1"/>
    <col min="4100" max="4101" width="6" style="1" customWidth="1"/>
    <col min="4102" max="4102" width="7" style="1" customWidth="1"/>
    <col min="4103" max="4103" width="6.5703125" style="1" customWidth="1"/>
    <col min="4104" max="4104" width="11.28515625" style="1" customWidth="1"/>
    <col min="4105" max="4106" width="10.42578125" style="1" customWidth="1"/>
    <col min="4107" max="4107" width="9" style="1" customWidth="1"/>
    <col min="4108" max="4108" width="12.42578125" style="1" customWidth="1"/>
    <col min="4109" max="4109" width="10" style="1" customWidth="1"/>
    <col min="4110" max="4110" width="9.28515625" style="1" customWidth="1"/>
    <col min="4111" max="4111" width="16" style="1" customWidth="1"/>
    <col min="4112" max="4112" width="7.5703125" style="1" customWidth="1"/>
    <col min="4113" max="4113" width="4.5703125" style="1" customWidth="1"/>
    <col min="4114" max="4114" width="1.85546875" style="1" customWidth="1"/>
    <col min="4115" max="4115" width="10.28515625" style="1" customWidth="1"/>
    <col min="4116" max="4116" width="6" style="1" bestFit="1" customWidth="1"/>
    <col min="4117" max="4352" width="7.7109375" style="1"/>
    <col min="4353" max="4353" width="6.85546875" style="1" customWidth="1"/>
    <col min="4354" max="4354" width="4.85546875" style="1" customWidth="1"/>
    <col min="4355" max="4355" width="9.5703125" style="1" customWidth="1"/>
    <col min="4356" max="4357" width="6" style="1" customWidth="1"/>
    <col min="4358" max="4358" width="7" style="1" customWidth="1"/>
    <col min="4359" max="4359" width="6.5703125" style="1" customWidth="1"/>
    <col min="4360" max="4360" width="11.28515625" style="1" customWidth="1"/>
    <col min="4361" max="4362" width="10.42578125" style="1" customWidth="1"/>
    <col min="4363" max="4363" width="9" style="1" customWidth="1"/>
    <col min="4364" max="4364" width="12.42578125" style="1" customWidth="1"/>
    <col min="4365" max="4365" width="10" style="1" customWidth="1"/>
    <col min="4366" max="4366" width="9.28515625" style="1" customWidth="1"/>
    <col min="4367" max="4367" width="16" style="1" customWidth="1"/>
    <col min="4368" max="4368" width="7.5703125" style="1" customWidth="1"/>
    <col min="4369" max="4369" width="4.5703125" style="1" customWidth="1"/>
    <col min="4370" max="4370" width="1.85546875" style="1" customWidth="1"/>
    <col min="4371" max="4371" width="10.28515625" style="1" customWidth="1"/>
    <col min="4372" max="4372" width="6" style="1" bestFit="1" customWidth="1"/>
    <col min="4373" max="4608" width="7.7109375" style="1"/>
    <col min="4609" max="4609" width="6.85546875" style="1" customWidth="1"/>
    <col min="4610" max="4610" width="4.85546875" style="1" customWidth="1"/>
    <col min="4611" max="4611" width="9.5703125" style="1" customWidth="1"/>
    <col min="4612" max="4613" width="6" style="1" customWidth="1"/>
    <col min="4614" max="4614" width="7" style="1" customWidth="1"/>
    <col min="4615" max="4615" width="6.5703125" style="1" customWidth="1"/>
    <col min="4616" max="4616" width="11.28515625" style="1" customWidth="1"/>
    <col min="4617" max="4618" width="10.42578125" style="1" customWidth="1"/>
    <col min="4619" max="4619" width="9" style="1" customWidth="1"/>
    <col min="4620" max="4620" width="12.42578125" style="1" customWidth="1"/>
    <col min="4621" max="4621" width="10" style="1" customWidth="1"/>
    <col min="4622" max="4622" width="9.28515625" style="1" customWidth="1"/>
    <col min="4623" max="4623" width="16" style="1" customWidth="1"/>
    <col min="4624" max="4624" width="7.5703125" style="1" customWidth="1"/>
    <col min="4625" max="4625" width="4.5703125" style="1" customWidth="1"/>
    <col min="4626" max="4626" width="1.85546875" style="1" customWidth="1"/>
    <col min="4627" max="4627" width="10.28515625" style="1" customWidth="1"/>
    <col min="4628" max="4628" width="6" style="1" bestFit="1" customWidth="1"/>
    <col min="4629" max="4864" width="7.7109375" style="1"/>
    <col min="4865" max="4865" width="6.85546875" style="1" customWidth="1"/>
    <col min="4866" max="4866" width="4.85546875" style="1" customWidth="1"/>
    <col min="4867" max="4867" width="9.5703125" style="1" customWidth="1"/>
    <col min="4868" max="4869" width="6" style="1" customWidth="1"/>
    <col min="4870" max="4870" width="7" style="1" customWidth="1"/>
    <col min="4871" max="4871" width="6.5703125" style="1" customWidth="1"/>
    <col min="4872" max="4872" width="11.28515625" style="1" customWidth="1"/>
    <col min="4873" max="4874" width="10.42578125" style="1" customWidth="1"/>
    <col min="4875" max="4875" width="9" style="1" customWidth="1"/>
    <col min="4876" max="4876" width="12.42578125" style="1" customWidth="1"/>
    <col min="4877" max="4877" width="10" style="1" customWidth="1"/>
    <col min="4878" max="4878" width="9.28515625" style="1" customWidth="1"/>
    <col min="4879" max="4879" width="16" style="1" customWidth="1"/>
    <col min="4880" max="4880" width="7.5703125" style="1" customWidth="1"/>
    <col min="4881" max="4881" width="4.5703125" style="1" customWidth="1"/>
    <col min="4882" max="4882" width="1.85546875" style="1" customWidth="1"/>
    <col min="4883" max="4883" width="10.28515625" style="1" customWidth="1"/>
    <col min="4884" max="4884" width="6" style="1" bestFit="1" customWidth="1"/>
    <col min="4885" max="5120" width="7.7109375" style="1"/>
    <col min="5121" max="5121" width="6.85546875" style="1" customWidth="1"/>
    <col min="5122" max="5122" width="4.85546875" style="1" customWidth="1"/>
    <col min="5123" max="5123" width="9.5703125" style="1" customWidth="1"/>
    <col min="5124" max="5125" width="6" style="1" customWidth="1"/>
    <col min="5126" max="5126" width="7" style="1" customWidth="1"/>
    <col min="5127" max="5127" width="6.5703125" style="1" customWidth="1"/>
    <col min="5128" max="5128" width="11.28515625" style="1" customWidth="1"/>
    <col min="5129" max="5130" width="10.42578125" style="1" customWidth="1"/>
    <col min="5131" max="5131" width="9" style="1" customWidth="1"/>
    <col min="5132" max="5132" width="12.42578125" style="1" customWidth="1"/>
    <col min="5133" max="5133" width="10" style="1" customWidth="1"/>
    <col min="5134" max="5134" width="9.28515625" style="1" customWidth="1"/>
    <col min="5135" max="5135" width="16" style="1" customWidth="1"/>
    <col min="5136" max="5136" width="7.5703125" style="1" customWidth="1"/>
    <col min="5137" max="5137" width="4.5703125" style="1" customWidth="1"/>
    <col min="5138" max="5138" width="1.85546875" style="1" customWidth="1"/>
    <col min="5139" max="5139" width="10.28515625" style="1" customWidth="1"/>
    <col min="5140" max="5140" width="6" style="1" bestFit="1" customWidth="1"/>
    <col min="5141" max="5376" width="7.7109375" style="1"/>
    <col min="5377" max="5377" width="6.85546875" style="1" customWidth="1"/>
    <col min="5378" max="5378" width="4.85546875" style="1" customWidth="1"/>
    <col min="5379" max="5379" width="9.5703125" style="1" customWidth="1"/>
    <col min="5380" max="5381" width="6" style="1" customWidth="1"/>
    <col min="5382" max="5382" width="7" style="1" customWidth="1"/>
    <col min="5383" max="5383" width="6.5703125" style="1" customWidth="1"/>
    <col min="5384" max="5384" width="11.28515625" style="1" customWidth="1"/>
    <col min="5385" max="5386" width="10.42578125" style="1" customWidth="1"/>
    <col min="5387" max="5387" width="9" style="1" customWidth="1"/>
    <col min="5388" max="5388" width="12.42578125" style="1" customWidth="1"/>
    <col min="5389" max="5389" width="10" style="1" customWidth="1"/>
    <col min="5390" max="5390" width="9.28515625" style="1" customWidth="1"/>
    <col min="5391" max="5391" width="16" style="1" customWidth="1"/>
    <col min="5392" max="5392" width="7.5703125" style="1" customWidth="1"/>
    <col min="5393" max="5393" width="4.5703125" style="1" customWidth="1"/>
    <col min="5394" max="5394" width="1.85546875" style="1" customWidth="1"/>
    <col min="5395" max="5395" width="10.28515625" style="1" customWidth="1"/>
    <col min="5396" max="5396" width="6" style="1" bestFit="1" customWidth="1"/>
    <col min="5397" max="5632" width="7.7109375" style="1"/>
    <col min="5633" max="5633" width="6.85546875" style="1" customWidth="1"/>
    <col min="5634" max="5634" width="4.85546875" style="1" customWidth="1"/>
    <col min="5635" max="5635" width="9.5703125" style="1" customWidth="1"/>
    <col min="5636" max="5637" width="6" style="1" customWidth="1"/>
    <col min="5638" max="5638" width="7" style="1" customWidth="1"/>
    <col min="5639" max="5639" width="6.5703125" style="1" customWidth="1"/>
    <col min="5640" max="5640" width="11.28515625" style="1" customWidth="1"/>
    <col min="5641" max="5642" width="10.42578125" style="1" customWidth="1"/>
    <col min="5643" max="5643" width="9" style="1" customWidth="1"/>
    <col min="5644" max="5644" width="12.42578125" style="1" customWidth="1"/>
    <col min="5645" max="5645" width="10" style="1" customWidth="1"/>
    <col min="5646" max="5646" width="9.28515625" style="1" customWidth="1"/>
    <col min="5647" max="5647" width="16" style="1" customWidth="1"/>
    <col min="5648" max="5648" width="7.5703125" style="1" customWidth="1"/>
    <col min="5649" max="5649" width="4.5703125" style="1" customWidth="1"/>
    <col min="5650" max="5650" width="1.85546875" style="1" customWidth="1"/>
    <col min="5651" max="5651" width="10.28515625" style="1" customWidth="1"/>
    <col min="5652" max="5652" width="6" style="1" bestFit="1" customWidth="1"/>
    <col min="5653" max="5888" width="7.7109375" style="1"/>
    <col min="5889" max="5889" width="6.85546875" style="1" customWidth="1"/>
    <col min="5890" max="5890" width="4.85546875" style="1" customWidth="1"/>
    <col min="5891" max="5891" width="9.5703125" style="1" customWidth="1"/>
    <col min="5892" max="5893" width="6" style="1" customWidth="1"/>
    <col min="5894" max="5894" width="7" style="1" customWidth="1"/>
    <col min="5895" max="5895" width="6.5703125" style="1" customWidth="1"/>
    <col min="5896" max="5896" width="11.28515625" style="1" customWidth="1"/>
    <col min="5897" max="5898" width="10.42578125" style="1" customWidth="1"/>
    <col min="5899" max="5899" width="9" style="1" customWidth="1"/>
    <col min="5900" max="5900" width="12.42578125" style="1" customWidth="1"/>
    <col min="5901" max="5901" width="10" style="1" customWidth="1"/>
    <col min="5902" max="5902" width="9.28515625" style="1" customWidth="1"/>
    <col min="5903" max="5903" width="16" style="1" customWidth="1"/>
    <col min="5904" max="5904" width="7.5703125" style="1" customWidth="1"/>
    <col min="5905" max="5905" width="4.5703125" style="1" customWidth="1"/>
    <col min="5906" max="5906" width="1.85546875" style="1" customWidth="1"/>
    <col min="5907" max="5907" width="10.28515625" style="1" customWidth="1"/>
    <col min="5908" max="5908" width="6" style="1" bestFit="1" customWidth="1"/>
    <col min="5909" max="6144" width="7.7109375" style="1"/>
    <col min="6145" max="6145" width="6.85546875" style="1" customWidth="1"/>
    <col min="6146" max="6146" width="4.85546875" style="1" customWidth="1"/>
    <col min="6147" max="6147" width="9.5703125" style="1" customWidth="1"/>
    <col min="6148" max="6149" width="6" style="1" customWidth="1"/>
    <col min="6150" max="6150" width="7" style="1" customWidth="1"/>
    <col min="6151" max="6151" width="6.5703125" style="1" customWidth="1"/>
    <col min="6152" max="6152" width="11.28515625" style="1" customWidth="1"/>
    <col min="6153" max="6154" width="10.42578125" style="1" customWidth="1"/>
    <col min="6155" max="6155" width="9" style="1" customWidth="1"/>
    <col min="6156" max="6156" width="12.42578125" style="1" customWidth="1"/>
    <col min="6157" max="6157" width="10" style="1" customWidth="1"/>
    <col min="6158" max="6158" width="9.28515625" style="1" customWidth="1"/>
    <col min="6159" max="6159" width="16" style="1" customWidth="1"/>
    <col min="6160" max="6160" width="7.5703125" style="1" customWidth="1"/>
    <col min="6161" max="6161" width="4.5703125" style="1" customWidth="1"/>
    <col min="6162" max="6162" width="1.85546875" style="1" customWidth="1"/>
    <col min="6163" max="6163" width="10.28515625" style="1" customWidth="1"/>
    <col min="6164" max="6164" width="6" style="1" bestFit="1" customWidth="1"/>
    <col min="6165" max="6400" width="7.7109375" style="1"/>
    <col min="6401" max="6401" width="6.85546875" style="1" customWidth="1"/>
    <col min="6402" max="6402" width="4.85546875" style="1" customWidth="1"/>
    <col min="6403" max="6403" width="9.5703125" style="1" customWidth="1"/>
    <col min="6404" max="6405" width="6" style="1" customWidth="1"/>
    <col min="6406" max="6406" width="7" style="1" customWidth="1"/>
    <col min="6407" max="6407" width="6.5703125" style="1" customWidth="1"/>
    <col min="6408" max="6408" width="11.28515625" style="1" customWidth="1"/>
    <col min="6409" max="6410" width="10.42578125" style="1" customWidth="1"/>
    <col min="6411" max="6411" width="9" style="1" customWidth="1"/>
    <col min="6412" max="6412" width="12.42578125" style="1" customWidth="1"/>
    <col min="6413" max="6413" width="10" style="1" customWidth="1"/>
    <col min="6414" max="6414" width="9.28515625" style="1" customWidth="1"/>
    <col min="6415" max="6415" width="16" style="1" customWidth="1"/>
    <col min="6416" max="6416" width="7.5703125" style="1" customWidth="1"/>
    <col min="6417" max="6417" width="4.5703125" style="1" customWidth="1"/>
    <col min="6418" max="6418" width="1.85546875" style="1" customWidth="1"/>
    <col min="6419" max="6419" width="10.28515625" style="1" customWidth="1"/>
    <col min="6420" max="6420" width="6" style="1" bestFit="1" customWidth="1"/>
    <col min="6421" max="6656" width="7.7109375" style="1"/>
    <col min="6657" max="6657" width="6.85546875" style="1" customWidth="1"/>
    <col min="6658" max="6658" width="4.85546875" style="1" customWidth="1"/>
    <col min="6659" max="6659" width="9.5703125" style="1" customWidth="1"/>
    <col min="6660" max="6661" width="6" style="1" customWidth="1"/>
    <col min="6662" max="6662" width="7" style="1" customWidth="1"/>
    <col min="6663" max="6663" width="6.5703125" style="1" customWidth="1"/>
    <col min="6664" max="6664" width="11.28515625" style="1" customWidth="1"/>
    <col min="6665" max="6666" width="10.42578125" style="1" customWidth="1"/>
    <col min="6667" max="6667" width="9" style="1" customWidth="1"/>
    <col min="6668" max="6668" width="12.42578125" style="1" customWidth="1"/>
    <col min="6669" max="6669" width="10" style="1" customWidth="1"/>
    <col min="6670" max="6670" width="9.28515625" style="1" customWidth="1"/>
    <col min="6671" max="6671" width="16" style="1" customWidth="1"/>
    <col min="6672" max="6672" width="7.5703125" style="1" customWidth="1"/>
    <col min="6673" max="6673" width="4.5703125" style="1" customWidth="1"/>
    <col min="6674" max="6674" width="1.85546875" style="1" customWidth="1"/>
    <col min="6675" max="6675" width="10.28515625" style="1" customWidth="1"/>
    <col min="6676" max="6676" width="6" style="1" bestFit="1" customWidth="1"/>
    <col min="6677" max="6912" width="7.7109375" style="1"/>
    <col min="6913" max="6913" width="6.85546875" style="1" customWidth="1"/>
    <col min="6914" max="6914" width="4.85546875" style="1" customWidth="1"/>
    <col min="6915" max="6915" width="9.5703125" style="1" customWidth="1"/>
    <col min="6916" max="6917" width="6" style="1" customWidth="1"/>
    <col min="6918" max="6918" width="7" style="1" customWidth="1"/>
    <col min="6919" max="6919" width="6.5703125" style="1" customWidth="1"/>
    <col min="6920" max="6920" width="11.28515625" style="1" customWidth="1"/>
    <col min="6921" max="6922" width="10.42578125" style="1" customWidth="1"/>
    <col min="6923" max="6923" width="9" style="1" customWidth="1"/>
    <col min="6924" max="6924" width="12.42578125" style="1" customWidth="1"/>
    <col min="6925" max="6925" width="10" style="1" customWidth="1"/>
    <col min="6926" max="6926" width="9.28515625" style="1" customWidth="1"/>
    <col min="6927" max="6927" width="16" style="1" customWidth="1"/>
    <col min="6928" max="6928" width="7.5703125" style="1" customWidth="1"/>
    <col min="6929" max="6929" width="4.5703125" style="1" customWidth="1"/>
    <col min="6930" max="6930" width="1.85546875" style="1" customWidth="1"/>
    <col min="6931" max="6931" width="10.28515625" style="1" customWidth="1"/>
    <col min="6932" max="6932" width="6" style="1" bestFit="1" customWidth="1"/>
    <col min="6933" max="7168" width="7.7109375" style="1"/>
    <col min="7169" max="7169" width="6.85546875" style="1" customWidth="1"/>
    <col min="7170" max="7170" width="4.85546875" style="1" customWidth="1"/>
    <col min="7171" max="7171" width="9.5703125" style="1" customWidth="1"/>
    <col min="7172" max="7173" width="6" style="1" customWidth="1"/>
    <col min="7174" max="7174" width="7" style="1" customWidth="1"/>
    <col min="7175" max="7175" width="6.5703125" style="1" customWidth="1"/>
    <col min="7176" max="7176" width="11.28515625" style="1" customWidth="1"/>
    <col min="7177" max="7178" width="10.42578125" style="1" customWidth="1"/>
    <col min="7179" max="7179" width="9" style="1" customWidth="1"/>
    <col min="7180" max="7180" width="12.42578125" style="1" customWidth="1"/>
    <col min="7181" max="7181" width="10" style="1" customWidth="1"/>
    <col min="7182" max="7182" width="9.28515625" style="1" customWidth="1"/>
    <col min="7183" max="7183" width="16" style="1" customWidth="1"/>
    <col min="7184" max="7184" width="7.5703125" style="1" customWidth="1"/>
    <col min="7185" max="7185" width="4.5703125" style="1" customWidth="1"/>
    <col min="7186" max="7186" width="1.85546875" style="1" customWidth="1"/>
    <col min="7187" max="7187" width="10.28515625" style="1" customWidth="1"/>
    <col min="7188" max="7188" width="6" style="1" bestFit="1" customWidth="1"/>
    <col min="7189" max="7424" width="7.7109375" style="1"/>
    <col min="7425" max="7425" width="6.85546875" style="1" customWidth="1"/>
    <col min="7426" max="7426" width="4.85546875" style="1" customWidth="1"/>
    <col min="7427" max="7427" width="9.5703125" style="1" customWidth="1"/>
    <col min="7428" max="7429" width="6" style="1" customWidth="1"/>
    <col min="7430" max="7430" width="7" style="1" customWidth="1"/>
    <col min="7431" max="7431" width="6.5703125" style="1" customWidth="1"/>
    <col min="7432" max="7432" width="11.28515625" style="1" customWidth="1"/>
    <col min="7433" max="7434" width="10.42578125" style="1" customWidth="1"/>
    <col min="7435" max="7435" width="9" style="1" customWidth="1"/>
    <col min="7436" max="7436" width="12.42578125" style="1" customWidth="1"/>
    <col min="7437" max="7437" width="10" style="1" customWidth="1"/>
    <col min="7438" max="7438" width="9.28515625" style="1" customWidth="1"/>
    <col min="7439" max="7439" width="16" style="1" customWidth="1"/>
    <col min="7440" max="7440" width="7.5703125" style="1" customWidth="1"/>
    <col min="7441" max="7441" width="4.5703125" style="1" customWidth="1"/>
    <col min="7442" max="7442" width="1.85546875" style="1" customWidth="1"/>
    <col min="7443" max="7443" width="10.28515625" style="1" customWidth="1"/>
    <col min="7444" max="7444" width="6" style="1" bestFit="1" customWidth="1"/>
    <col min="7445" max="7680" width="7.7109375" style="1"/>
    <col min="7681" max="7681" width="6.85546875" style="1" customWidth="1"/>
    <col min="7682" max="7682" width="4.85546875" style="1" customWidth="1"/>
    <col min="7683" max="7683" width="9.5703125" style="1" customWidth="1"/>
    <col min="7684" max="7685" width="6" style="1" customWidth="1"/>
    <col min="7686" max="7686" width="7" style="1" customWidth="1"/>
    <col min="7687" max="7687" width="6.5703125" style="1" customWidth="1"/>
    <col min="7688" max="7688" width="11.28515625" style="1" customWidth="1"/>
    <col min="7689" max="7690" width="10.42578125" style="1" customWidth="1"/>
    <col min="7691" max="7691" width="9" style="1" customWidth="1"/>
    <col min="7692" max="7692" width="12.42578125" style="1" customWidth="1"/>
    <col min="7693" max="7693" width="10" style="1" customWidth="1"/>
    <col min="7694" max="7694" width="9.28515625" style="1" customWidth="1"/>
    <col min="7695" max="7695" width="16" style="1" customWidth="1"/>
    <col min="7696" max="7696" width="7.5703125" style="1" customWidth="1"/>
    <col min="7697" max="7697" width="4.5703125" style="1" customWidth="1"/>
    <col min="7698" max="7698" width="1.85546875" style="1" customWidth="1"/>
    <col min="7699" max="7699" width="10.28515625" style="1" customWidth="1"/>
    <col min="7700" max="7700" width="6" style="1" bestFit="1" customWidth="1"/>
    <col min="7701" max="7936" width="7.7109375" style="1"/>
    <col min="7937" max="7937" width="6.85546875" style="1" customWidth="1"/>
    <col min="7938" max="7938" width="4.85546875" style="1" customWidth="1"/>
    <col min="7939" max="7939" width="9.5703125" style="1" customWidth="1"/>
    <col min="7940" max="7941" width="6" style="1" customWidth="1"/>
    <col min="7942" max="7942" width="7" style="1" customWidth="1"/>
    <col min="7943" max="7943" width="6.5703125" style="1" customWidth="1"/>
    <col min="7944" max="7944" width="11.28515625" style="1" customWidth="1"/>
    <col min="7945" max="7946" width="10.42578125" style="1" customWidth="1"/>
    <col min="7947" max="7947" width="9" style="1" customWidth="1"/>
    <col min="7948" max="7948" width="12.42578125" style="1" customWidth="1"/>
    <col min="7949" max="7949" width="10" style="1" customWidth="1"/>
    <col min="7950" max="7950" width="9.28515625" style="1" customWidth="1"/>
    <col min="7951" max="7951" width="16" style="1" customWidth="1"/>
    <col min="7952" max="7952" width="7.5703125" style="1" customWidth="1"/>
    <col min="7953" max="7953" width="4.5703125" style="1" customWidth="1"/>
    <col min="7954" max="7954" width="1.85546875" style="1" customWidth="1"/>
    <col min="7955" max="7955" width="10.28515625" style="1" customWidth="1"/>
    <col min="7956" max="7956" width="6" style="1" bestFit="1" customWidth="1"/>
    <col min="7957" max="8192" width="7.7109375" style="1"/>
    <col min="8193" max="8193" width="6.85546875" style="1" customWidth="1"/>
    <col min="8194" max="8194" width="4.85546875" style="1" customWidth="1"/>
    <col min="8195" max="8195" width="9.5703125" style="1" customWidth="1"/>
    <col min="8196" max="8197" width="6" style="1" customWidth="1"/>
    <col min="8198" max="8198" width="7" style="1" customWidth="1"/>
    <col min="8199" max="8199" width="6.5703125" style="1" customWidth="1"/>
    <col min="8200" max="8200" width="11.28515625" style="1" customWidth="1"/>
    <col min="8201" max="8202" width="10.42578125" style="1" customWidth="1"/>
    <col min="8203" max="8203" width="9" style="1" customWidth="1"/>
    <col min="8204" max="8204" width="12.42578125" style="1" customWidth="1"/>
    <col min="8205" max="8205" width="10" style="1" customWidth="1"/>
    <col min="8206" max="8206" width="9.28515625" style="1" customWidth="1"/>
    <col min="8207" max="8207" width="16" style="1" customWidth="1"/>
    <col min="8208" max="8208" width="7.5703125" style="1" customWidth="1"/>
    <col min="8209" max="8209" width="4.5703125" style="1" customWidth="1"/>
    <col min="8210" max="8210" width="1.85546875" style="1" customWidth="1"/>
    <col min="8211" max="8211" width="10.28515625" style="1" customWidth="1"/>
    <col min="8212" max="8212" width="6" style="1" bestFit="1" customWidth="1"/>
    <col min="8213" max="8448" width="7.7109375" style="1"/>
    <col min="8449" max="8449" width="6.85546875" style="1" customWidth="1"/>
    <col min="8450" max="8450" width="4.85546875" style="1" customWidth="1"/>
    <col min="8451" max="8451" width="9.5703125" style="1" customWidth="1"/>
    <col min="8452" max="8453" width="6" style="1" customWidth="1"/>
    <col min="8454" max="8454" width="7" style="1" customWidth="1"/>
    <col min="8455" max="8455" width="6.5703125" style="1" customWidth="1"/>
    <col min="8456" max="8456" width="11.28515625" style="1" customWidth="1"/>
    <col min="8457" max="8458" width="10.42578125" style="1" customWidth="1"/>
    <col min="8459" max="8459" width="9" style="1" customWidth="1"/>
    <col min="8460" max="8460" width="12.42578125" style="1" customWidth="1"/>
    <col min="8461" max="8461" width="10" style="1" customWidth="1"/>
    <col min="8462" max="8462" width="9.28515625" style="1" customWidth="1"/>
    <col min="8463" max="8463" width="16" style="1" customWidth="1"/>
    <col min="8464" max="8464" width="7.5703125" style="1" customWidth="1"/>
    <col min="8465" max="8465" width="4.5703125" style="1" customWidth="1"/>
    <col min="8466" max="8466" width="1.85546875" style="1" customWidth="1"/>
    <col min="8467" max="8467" width="10.28515625" style="1" customWidth="1"/>
    <col min="8468" max="8468" width="6" style="1" bestFit="1" customWidth="1"/>
    <col min="8469" max="8704" width="7.7109375" style="1"/>
    <col min="8705" max="8705" width="6.85546875" style="1" customWidth="1"/>
    <col min="8706" max="8706" width="4.85546875" style="1" customWidth="1"/>
    <col min="8707" max="8707" width="9.5703125" style="1" customWidth="1"/>
    <col min="8708" max="8709" width="6" style="1" customWidth="1"/>
    <col min="8710" max="8710" width="7" style="1" customWidth="1"/>
    <col min="8711" max="8711" width="6.5703125" style="1" customWidth="1"/>
    <col min="8712" max="8712" width="11.28515625" style="1" customWidth="1"/>
    <col min="8713" max="8714" width="10.42578125" style="1" customWidth="1"/>
    <col min="8715" max="8715" width="9" style="1" customWidth="1"/>
    <col min="8716" max="8716" width="12.42578125" style="1" customWidth="1"/>
    <col min="8717" max="8717" width="10" style="1" customWidth="1"/>
    <col min="8718" max="8718" width="9.28515625" style="1" customWidth="1"/>
    <col min="8719" max="8719" width="16" style="1" customWidth="1"/>
    <col min="8720" max="8720" width="7.5703125" style="1" customWidth="1"/>
    <col min="8721" max="8721" width="4.5703125" style="1" customWidth="1"/>
    <col min="8722" max="8722" width="1.85546875" style="1" customWidth="1"/>
    <col min="8723" max="8723" width="10.28515625" style="1" customWidth="1"/>
    <col min="8724" max="8724" width="6" style="1" bestFit="1" customWidth="1"/>
    <col min="8725" max="8960" width="7.7109375" style="1"/>
    <col min="8961" max="8961" width="6.85546875" style="1" customWidth="1"/>
    <col min="8962" max="8962" width="4.85546875" style="1" customWidth="1"/>
    <col min="8963" max="8963" width="9.5703125" style="1" customWidth="1"/>
    <col min="8964" max="8965" width="6" style="1" customWidth="1"/>
    <col min="8966" max="8966" width="7" style="1" customWidth="1"/>
    <col min="8967" max="8967" width="6.5703125" style="1" customWidth="1"/>
    <col min="8968" max="8968" width="11.28515625" style="1" customWidth="1"/>
    <col min="8969" max="8970" width="10.42578125" style="1" customWidth="1"/>
    <col min="8971" max="8971" width="9" style="1" customWidth="1"/>
    <col min="8972" max="8972" width="12.42578125" style="1" customWidth="1"/>
    <col min="8973" max="8973" width="10" style="1" customWidth="1"/>
    <col min="8974" max="8974" width="9.28515625" style="1" customWidth="1"/>
    <col min="8975" max="8975" width="16" style="1" customWidth="1"/>
    <col min="8976" max="8976" width="7.5703125" style="1" customWidth="1"/>
    <col min="8977" max="8977" width="4.5703125" style="1" customWidth="1"/>
    <col min="8978" max="8978" width="1.85546875" style="1" customWidth="1"/>
    <col min="8979" max="8979" width="10.28515625" style="1" customWidth="1"/>
    <col min="8980" max="8980" width="6" style="1" bestFit="1" customWidth="1"/>
    <col min="8981" max="9216" width="7.7109375" style="1"/>
    <col min="9217" max="9217" width="6.85546875" style="1" customWidth="1"/>
    <col min="9218" max="9218" width="4.85546875" style="1" customWidth="1"/>
    <col min="9219" max="9219" width="9.5703125" style="1" customWidth="1"/>
    <col min="9220" max="9221" width="6" style="1" customWidth="1"/>
    <col min="9222" max="9222" width="7" style="1" customWidth="1"/>
    <col min="9223" max="9223" width="6.5703125" style="1" customWidth="1"/>
    <col min="9224" max="9224" width="11.28515625" style="1" customWidth="1"/>
    <col min="9225" max="9226" width="10.42578125" style="1" customWidth="1"/>
    <col min="9227" max="9227" width="9" style="1" customWidth="1"/>
    <col min="9228" max="9228" width="12.42578125" style="1" customWidth="1"/>
    <col min="9229" max="9229" width="10" style="1" customWidth="1"/>
    <col min="9230" max="9230" width="9.28515625" style="1" customWidth="1"/>
    <col min="9231" max="9231" width="16" style="1" customWidth="1"/>
    <col min="9232" max="9232" width="7.5703125" style="1" customWidth="1"/>
    <col min="9233" max="9233" width="4.5703125" style="1" customWidth="1"/>
    <col min="9234" max="9234" width="1.85546875" style="1" customWidth="1"/>
    <col min="9235" max="9235" width="10.28515625" style="1" customWidth="1"/>
    <col min="9236" max="9236" width="6" style="1" bestFit="1" customWidth="1"/>
    <col min="9237" max="9472" width="7.7109375" style="1"/>
    <col min="9473" max="9473" width="6.85546875" style="1" customWidth="1"/>
    <col min="9474" max="9474" width="4.85546875" style="1" customWidth="1"/>
    <col min="9475" max="9475" width="9.5703125" style="1" customWidth="1"/>
    <col min="9476" max="9477" width="6" style="1" customWidth="1"/>
    <col min="9478" max="9478" width="7" style="1" customWidth="1"/>
    <col min="9479" max="9479" width="6.5703125" style="1" customWidth="1"/>
    <col min="9480" max="9480" width="11.28515625" style="1" customWidth="1"/>
    <col min="9481" max="9482" width="10.42578125" style="1" customWidth="1"/>
    <col min="9483" max="9483" width="9" style="1" customWidth="1"/>
    <col min="9484" max="9484" width="12.42578125" style="1" customWidth="1"/>
    <col min="9485" max="9485" width="10" style="1" customWidth="1"/>
    <col min="9486" max="9486" width="9.28515625" style="1" customWidth="1"/>
    <col min="9487" max="9487" width="16" style="1" customWidth="1"/>
    <col min="9488" max="9488" width="7.5703125" style="1" customWidth="1"/>
    <col min="9489" max="9489" width="4.5703125" style="1" customWidth="1"/>
    <col min="9490" max="9490" width="1.85546875" style="1" customWidth="1"/>
    <col min="9491" max="9491" width="10.28515625" style="1" customWidth="1"/>
    <col min="9492" max="9492" width="6" style="1" bestFit="1" customWidth="1"/>
    <col min="9493" max="9728" width="7.7109375" style="1"/>
    <col min="9729" max="9729" width="6.85546875" style="1" customWidth="1"/>
    <col min="9730" max="9730" width="4.85546875" style="1" customWidth="1"/>
    <col min="9731" max="9731" width="9.5703125" style="1" customWidth="1"/>
    <col min="9732" max="9733" width="6" style="1" customWidth="1"/>
    <col min="9734" max="9734" width="7" style="1" customWidth="1"/>
    <col min="9735" max="9735" width="6.5703125" style="1" customWidth="1"/>
    <col min="9736" max="9736" width="11.28515625" style="1" customWidth="1"/>
    <col min="9737" max="9738" width="10.42578125" style="1" customWidth="1"/>
    <col min="9739" max="9739" width="9" style="1" customWidth="1"/>
    <col min="9740" max="9740" width="12.42578125" style="1" customWidth="1"/>
    <col min="9741" max="9741" width="10" style="1" customWidth="1"/>
    <col min="9742" max="9742" width="9.28515625" style="1" customWidth="1"/>
    <col min="9743" max="9743" width="16" style="1" customWidth="1"/>
    <col min="9744" max="9744" width="7.5703125" style="1" customWidth="1"/>
    <col min="9745" max="9745" width="4.5703125" style="1" customWidth="1"/>
    <col min="9746" max="9746" width="1.85546875" style="1" customWidth="1"/>
    <col min="9747" max="9747" width="10.28515625" style="1" customWidth="1"/>
    <col min="9748" max="9748" width="6" style="1" bestFit="1" customWidth="1"/>
    <col min="9749" max="9984" width="7.7109375" style="1"/>
    <col min="9985" max="9985" width="6.85546875" style="1" customWidth="1"/>
    <col min="9986" max="9986" width="4.85546875" style="1" customWidth="1"/>
    <col min="9987" max="9987" width="9.5703125" style="1" customWidth="1"/>
    <col min="9988" max="9989" width="6" style="1" customWidth="1"/>
    <col min="9990" max="9990" width="7" style="1" customWidth="1"/>
    <col min="9991" max="9991" width="6.5703125" style="1" customWidth="1"/>
    <col min="9992" max="9992" width="11.28515625" style="1" customWidth="1"/>
    <col min="9993" max="9994" width="10.42578125" style="1" customWidth="1"/>
    <col min="9995" max="9995" width="9" style="1" customWidth="1"/>
    <col min="9996" max="9996" width="12.42578125" style="1" customWidth="1"/>
    <col min="9997" max="9997" width="10" style="1" customWidth="1"/>
    <col min="9998" max="9998" width="9.28515625" style="1" customWidth="1"/>
    <col min="9999" max="9999" width="16" style="1" customWidth="1"/>
    <col min="10000" max="10000" width="7.5703125" style="1" customWidth="1"/>
    <col min="10001" max="10001" width="4.5703125" style="1" customWidth="1"/>
    <col min="10002" max="10002" width="1.85546875" style="1" customWidth="1"/>
    <col min="10003" max="10003" width="10.28515625" style="1" customWidth="1"/>
    <col min="10004" max="10004" width="6" style="1" bestFit="1" customWidth="1"/>
    <col min="10005" max="10240" width="7.7109375" style="1"/>
    <col min="10241" max="10241" width="6.85546875" style="1" customWidth="1"/>
    <col min="10242" max="10242" width="4.85546875" style="1" customWidth="1"/>
    <col min="10243" max="10243" width="9.5703125" style="1" customWidth="1"/>
    <col min="10244" max="10245" width="6" style="1" customWidth="1"/>
    <col min="10246" max="10246" width="7" style="1" customWidth="1"/>
    <col min="10247" max="10247" width="6.5703125" style="1" customWidth="1"/>
    <col min="10248" max="10248" width="11.28515625" style="1" customWidth="1"/>
    <col min="10249" max="10250" width="10.42578125" style="1" customWidth="1"/>
    <col min="10251" max="10251" width="9" style="1" customWidth="1"/>
    <col min="10252" max="10252" width="12.42578125" style="1" customWidth="1"/>
    <col min="10253" max="10253" width="10" style="1" customWidth="1"/>
    <col min="10254" max="10254" width="9.28515625" style="1" customWidth="1"/>
    <col min="10255" max="10255" width="16" style="1" customWidth="1"/>
    <col min="10256" max="10256" width="7.5703125" style="1" customWidth="1"/>
    <col min="10257" max="10257" width="4.5703125" style="1" customWidth="1"/>
    <col min="10258" max="10258" width="1.85546875" style="1" customWidth="1"/>
    <col min="10259" max="10259" width="10.28515625" style="1" customWidth="1"/>
    <col min="10260" max="10260" width="6" style="1" bestFit="1" customWidth="1"/>
    <col min="10261" max="10496" width="7.7109375" style="1"/>
    <col min="10497" max="10497" width="6.85546875" style="1" customWidth="1"/>
    <col min="10498" max="10498" width="4.85546875" style="1" customWidth="1"/>
    <col min="10499" max="10499" width="9.5703125" style="1" customWidth="1"/>
    <col min="10500" max="10501" width="6" style="1" customWidth="1"/>
    <col min="10502" max="10502" width="7" style="1" customWidth="1"/>
    <col min="10503" max="10503" width="6.5703125" style="1" customWidth="1"/>
    <col min="10504" max="10504" width="11.28515625" style="1" customWidth="1"/>
    <col min="10505" max="10506" width="10.42578125" style="1" customWidth="1"/>
    <col min="10507" max="10507" width="9" style="1" customWidth="1"/>
    <col min="10508" max="10508" width="12.42578125" style="1" customWidth="1"/>
    <col min="10509" max="10509" width="10" style="1" customWidth="1"/>
    <col min="10510" max="10510" width="9.28515625" style="1" customWidth="1"/>
    <col min="10511" max="10511" width="16" style="1" customWidth="1"/>
    <col min="10512" max="10512" width="7.5703125" style="1" customWidth="1"/>
    <col min="10513" max="10513" width="4.5703125" style="1" customWidth="1"/>
    <col min="10514" max="10514" width="1.85546875" style="1" customWidth="1"/>
    <col min="10515" max="10515" width="10.28515625" style="1" customWidth="1"/>
    <col min="10516" max="10516" width="6" style="1" bestFit="1" customWidth="1"/>
    <col min="10517" max="10752" width="7.7109375" style="1"/>
    <col min="10753" max="10753" width="6.85546875" style="1" customWidth="1"/>
    <col min="10754" max="10754" width="4.85546875" style="1" customWidth="1"/>
    <col min="10755" max="10755" width="9.5703125" style="1" customWidth="1"/>
    <col min="10756" max="10757" width="6" style="1" customWidth="1"/>
    <col min="10758" max="10758" width="7" style="1" customWidth="1"/>
    <col min="10759" max="10759" width="6.5703125" style="1" customWidth="1"/>
    <col min="10760" max="10760" width="11.28515625" style="1" customWidth="1"/>
    <col min="10761" max="10762" width="10.42578125" style="1" customWidth="1"/>
    <col min="10763" max="10763" width="9" style="1" customWidth="1"/>
    <col min="10764" max="10764" width="12.42578125" style="1" customWidth="1"/>
    <col min="10765" max="10765" width="10" style="1" customWidth="1"/>
    <col min="10766" max="10766" width="9.28515625" style="1" customWidth="1"/>
    <col min="10767" max="10767" width="16" style="1" customWidth="1"/>
    <col min="10768" max="10768" width="7.5703125" style="1" customWidth="1"/>
    <col min="10769" max="10769" width="4.5703125" style="1" customWidth="1"/>
    <col min="10770" max="10770" width="1.85546875" style="1" customWidth="1"/>
    <col min="10771" max="10771" width="10.28515625" style="1" customWidth="1"/>
    <col min="10772" max="10772" width="6" style="1" bestFit="1" customWidth="1"/>
    <col min="10773" max="11008" width="7.7109375" style="1"/>
    <col min="11009" max="11009" width="6.85546875" style="1" customWidth="1"/>
    <col min="11010" max="11010" width="4.85546875" style="1" customWidth="1"/>
    <col min="11011" max="11011" width="9.5703125" style="1" customWidth="1"/>
    <col min="11012" max="11013" width="6" style="1" customWidth="1"/>
    <col min="11014" max="11014" width="7" style="1" customWidth="1"/>
    <col min="11015" max="11015" width="6.5703125" style="1" customWidth="1"/>
    <col min="11016" max="11016" width="11.28515625" style="1" customWidth="1"/>
    <col min="11017" max="11018" width="10.42578125" style="1" customWidth="1"/>
    <col min="11019" max="11019" width="9" style="1" customWidth="1"/>
    <col min="11020" max="11020" width="12.42578125" style="1" customWidth="1"/>
    <col min="11021" max="11021" width="10" style="1" customWidth="1"/>
    <col min="11022" max="11022" width="9.28515625" style="1" customWidth="1"/>
    <col min="11023" max="11023" width="16" style="1" customWidth="1"/>
    <col min="11024" max="11024" width="7.5703125" style="1" customWidth="1"/>
    <col min="11025" max="11025" width="4.5703125" style="1" customWidth="1"/>
    <col min="11026" max="11026" width="1.85546875" style="1" customWidth="1"/>
    <col min="11027" max="11027" width="10.28515625" style="1" customWidth="1"/>
    <col min="11028" max="11028" width="6" style="1" bestFit="1" customWidth="1"/>
    <col min="11029" max="11264" width="7.7109375" style="1"/>
    <col min="11265" max="11265" width="6.85546875" style="1" customWidth="1"/>
    <col min="11266" max="11266" width="4.85546875" style="1" customWidth="1"/>
    <col min="11267" max="11267" width="9.5703125" style="1" customWidth="1"/>
    <col min="11268" max="11269" width="6" style="1" customWidth="1"/>
    <col min="11270" max="11270" width="7" style="1" customWidth="1"/>
    <col min="11271" max="11271" width="6.5703125" style="1" customWidth="1"/>
    <col min="11272" max="11272" width="11.28515625" style="1" customWidth="1"/>
    <col min="11273" max="11274" width="10.42578125" style="1" customWidth="1"/>
    <col min="11275" max="11275" width="9" style="1" customWidth="1"/>
    <col min="11276" max="11276" width="12.42578125" style="1" customWidth="1"/>
    <col min="11277" max="11277" width="10" style="1" customWidth="1"/>
    <col min="11278" max="11278" width="9.28515625" style="1" customWidth="1"/>
    <col min="11279" max="11279" width="16" style="1" customWidth="1"/>
    <col min="11280" max="11280" width="7.5703125" style="1" customWidth="1"/>
    <col min="11281" max="11281" width="4.5703125" style="1" customWidth="1"/>
    <col min="11282" max="11282" width="1.85546875" style="1" customWidth="1"/>
    <col min="11283" max="11283" width="10.28515625" style="1" customWidth="1"/>
    <col min="11284" max="11284" width="6" style="1" bestFit="1" customWidth="1"/>
    <col min="11285" max="11520" width="7.7109375" style="1"/>
    <col min="11521" max="11521" width="6.85546875" style="1" customWidth="1"/>
    <col min="11522" max="11522" width="4.85546875" style="1" customWidth="1"/>
    <col min="11523" max="11523" width="9.5703125" style="1" customWidth="1"/>
    <col min="11524" max="11525" width="6" style="1" customWidth="1"/>
    <col min="11526" max="11526" width="7" style="1" customWidth="1"/>
    <col min="11527" max="11527" width="6.5703125" style="1" customWidth="1"/>
    <col min="11528" max="11528" width="11.28515625" style="1" customWidth="1"/>
    <col min="11529" max="11530" width="10.42578125" style="1" customWidth="1"/>
    <col min="11531" max="11531" width="9" style="1" customWidth="1"/>
    <col min="11532" max="11532" width="12.42578125" style="1" customWidth="1"/>
    <col min="11533" max="11533" width="10" style="1" customWidth="1"/>
    <col min="11534" max="11534" width="9.28515625" style="1" customWidth="1"/>
    <col min="11535" max="11535" width="16" style="1" customWidth="1"/>
    <col min="11536" max="11536" width="7.5703125" style="1" customWidth="1"/>
    <col min="11537" max="11537" width="4.5703125" style="1" customWidth="1"/>
    <col min="11538" max="11538" width="1.85546875" style="1" customWidth="1"/>
    <col min="11539" max="11539" width="10.28515625" style="1" customWidth="1"/>
    <col min="11540" max="11540" width="6" style="1" bestFit="1" customWidth="1"/>
    <col min="11541" max="11776" width="7.7109375" style="1"/>
    <col min="11777" max="11777" width="6.85546875" style="1" customWidth="1"/>
    <col min="11778" max="11778" width="4.85546875" style="1" customWidth="1"/>
    <col min="11779" max="11779" width="9.5703125" style="1" customWidth="1"/>
    <col min="11780" max="11781" width="6" style="1" customWidth="1"/>
    <col min="11782" max="11782" width="7" style="1" customWidth="1"/>
    <col min="11783" max="11783" width="6.5703125" style="1" customWidth="1"/>
    <col min="11784" max="11784" width="11.28515625" style="1" customWidth="1"/>
    <col min="11785" max="11786" width="10.42578125" style="1" customWidth="1"/>
    <col min="11787" max="11787" width="9" style="1" customWidth="1"/>
    <col min="11788" max="11788" width="12.42578125" style="1" customWidth="1"/>
    <col min="11789" max="11789" width="10" style="1" customWidth="1"/>
    <col min="11790" max="11790" width="9.28515625" style="1" customWidth="1"/>
    <col min="11791" max="11791" width="16" style="1" customWidth="1"/>
    <col min="11792" max="11792" width="7.5703125" style="1" customWidth="1"/>
    <col min="11793" max="11793" width="4.5703125" style="1" customWidth="1"/>
    <col min="11794" max="11794" width="1.85546875" style="1" customWidth="1"/>
    <col min="11795" max="11795" width="10.28515625" style="1" customWidth="1"/>
    <col min="11796" max="11796" width="6" style="1" bestFit="1" customWidth="1"/>
    <col min="11797" max="12032" width="7.7109375" style="1"/>
    <col min="12033" max="12033" width="6.85546875" style="1" customWidth="1"/>
    <col min="12034" max="12034" width="4.85546875" style="1" customWidth="1"/>
    <col min="12035" max="12035" width="9.5703125" style="1" customWidth="1"/>
    <col min="12036" max="12037" width="6" style="1" customWidth="1"/>
    <col min="12038" max="12038" width="7" style="1" customWidth="1"/>
    <col min="12039" max="12039" width="6.5703125" style="1" customWidth="1"/>
    <col min="12040" max="12040" width="11.28515625" style="1" customWidth="1"/>
    <col min="12041" max="12042" width="10.42578125" style="1" customWidth="1"/>
    <col min="12043" max="12043" width="9" style="1" customWidth="1"/>
    <col min="12044" max="12044" width="12.42578125" style="1" customWidth="1"/>
    <col min="12045" max="12045" width="10" style="1" customWidth="1"/>
    <col min="12046" max="12046" width="9.28515625" style="1" customWidth="1"/>
    <col min="12047" max="12047" width="16" style="1" customWidth="1"/>
    <col min="12048" max="12048" width="7.5703125" style="1" customWidth="1"/>
    <col min="12049" max="12049" width="4.5703125" style="1" customWidth="1"/>
    <col min="12050" max="12050" width="1.85546875" style="1" customWidth="1"/>
    <col min="12051" max="12051" width="10.28515625" style="1" customWidth="1"/>
    <col min="12052" max="12052" width="6" style="1" bestFit="1" customWidth="1"/>
    <col min="12053" max="12288" width="7.7109375" style="1"/>
    <col min="12289" max="12289" width="6.85546875" style="1" customWidth="1"/>
    <col min="12290" max="12290" width="4.85546875" style="1" customWidth="1"/>
    <col min="12291" max="12291" width="9.5703125" style="1" customWidth="1"/>
    <col min="12292" max="12293" width="6" style="1" customWidth="1"/>
    <col min="12294" max="12294" width="7" style="1" customWidth="1"/>
    <col min="12295" max="12295" width="6.5703125" style="1" customWidth="1"/>
    <col min="12296" max="12296" width="11.28515625" style="1" customWidth="1"/>
    <col min="12297" max="12298" width="10.42578125" style="1" customWidth="1"/>
    <col min="12299" max="12299" width="9" style="1" customWidth="1"/>
    <col min="12300" max="12300" width="12.42578125" style="1" customWidth="1"/>
    <col min="12301" max="12301" width="10" style="1" customWidth="1"/>
    <col min="12302" max="12302" width="9.28515625" style="1" customWidth="1"/>
    <col min="12303" max="12303" width="16" style="1" customWidth="1"/>
    <col min="12304" max="12304" width="7.5703125" style="1" customWidth="1"/>
    <col min="12305" max="12305" width="4.5703125" style="1" customWidth="1"/>
    <col min="12306" max="12306" width="1.85546875" style="1" customWidth="1"/>
    <col min="12307" max="12307" width="10.28515625" style="1" customWidth="1"/>
    <col min="12308" max="12308" width="6" style="1" bestFit="1" customWidth="1"/>
    <col min="12309" max="12544" width="7.7109375" style="1"/>
    <col min="12545" max="12545" width="6.85546875" style="1" customWidth="1"/>
    <col min="12546" max="12546" width="4.85546875" style="1" customWidth="1"/>
    <col min="12547" max="12547" width="9.5703125" style="1" customWidth="1"/>
    <col min="12548" max="12549" width="6" style="1" customWidth="1"/>
    <col min="12550" max="12550" width="7" style="1" customWidth="1"/>
    <col min="12551" max="12551" width="6.5703125" style="1" customWidth="1"/>
    <col min="12552" max="12552" width="11.28515625" style="1" customWidth="1"/>
    <col min="12553" max="12554" width="10.42578125" style="1" customWidth="1"/>
    <col min="12555" max="12555" width="9" style="1" customWidth="1"/>
    <col min="12556" max="12556" width="12.42578125" style="1" customWidth="1"/>
    <col min="12557" max="12557" width="10" style="1" customWidth="1"/>
    <col min="12558" max="12558" width="9.28515625" style="1" customWidth="1"/>
    <col min="12559" max="12559" width="16" style="1" customWidth="1"/>
    <col min="12560" max="12560" width="7.5703125" style="1" customWidth="1"/>
    <col min="12561" max="12561" width="4.5703125" style="1" customWidth="1"/>
    <col min="12562" max="12562" width="1.85546875" style="1" customWidth="1"/>
    <col min="12563" max="12563" width="10.28515625" style="1" customWidth="1"/>
    <col min="12564" max="12564" width="6" style="1" bestFit="1" customWidth="1"/>
    <col min="12565" max="12800" width="7.7109375" style="1"/>
    <col min="12801" max="12801" width="6.85546875" style="1" customWidth="1"/>
    <col min="12802" max="12802" width="4.85546875" style="1" customWidth="1"/>
    <col min="12803" max="12803" width="9.5703125" style="1" customWidth="1"/>
    <col min="12804" max="12805" width="6" style="1" customWidth="1"/>
    <col min="12806" max="12806" width="7" style="1" customWidth="1"/>
    <col min="12807" max="12807" width="6.5703125" style="1" customWidth="1"/>
    <col min="12808" max="12808" width="11.28515625" style="1" customWidth="1"/>
    <col min="12809" max="12810" width="10.42578125" style="1" customWidth="1"/>
    <col min="12811" max="12811" width="9" style="1" customWidth="1"/>
    <col min="12812" max="12812" width="12.42578125" style="1" customWidth="1"/>
    <col min="12813" max="12813" width="10" style="1" customWidth="1"/>
    <col min="12814" max="12814" width="9.28515625" style="1" customWidth="1"/>
    <col min="12815" max="12815" width="16" style="1" customWidth="1"/>
    <col min="12816" max="12816" width="7.5703125" style="1" customWidth="1"/>
    <col min="12817" max="12817" width="4.5703125" style="1" customWidth="1"/>
    <col min="12818" max="12818" width="1.85546875" style="1" customWidth="1"/>
    <col min="12819" max="12819" width="10.28515625" style="1" customWidth="1"/>
    <col min="12820" max="12820" width="6" style="1" bestFit="1" customWidth="1"/>
    <col min="12821" max="13056" width="7.7109375" style="1"/>
    <col min="13057" max="13057" width="6.85546875" style="1" customWidth="1"/>
    <col min="13058" max="13058" width="4.85546875" style="1" customWidth="1"/>
    <col min="13059" max="13059" width="9.5703125" style="1" customWidth="1"/>
    <col min="13060" max="13061" width="6" style="1" customWidth="1"/>
    <col min="13062" max="13062" width="7" style="1" customWidth="1"/>
    <col min="13063" max="13063" width="6.5703125" style="1" customWidth="1"/>
    <col min="13064" max="13064" width="11.28515625" style="1" customWidth="1"/>
    <col min="13065" max="13066" width="10.42578125" style="1" customWidth="1"/>
    <col min="13067" max="13067" width="9" style="1" customWidth="1"/>
    <col min="13068" max="13068" width="12.42578125" style="1" customWidth="1"/>
    <col min="13069" max="13069" width="10" style="1" customWidth="1"/>
    <col min="13070" max="13070" width="9.28515625" style="1" customWidth="1"/>
    <col min="13071" max="13071" width="16" style="1" customWidth="1"/>
    <col min="13072" max="13072" width="7.5703125" style="1" customWidth="1"/>
    <col min="13073" max="13073" width="4.5703125" style="1" customWidth="1"/>
    <col min="13074" max="13074" width="1.85546875" style="1" customWidth="1"/>
    <col min="13075" max="13075" width="10.28515625" style="1" customWidth="1"/>
    <col min="13076" max="13076" width="6" style="1" bestFit="1" customWidth="1"/>
    <col min="13077" max="13312" width="7.7109375" style="1"/>
    <col min="13313" max="13313" width="6.85546875" style="1" customWidth="1"/>
    <col min="13314" max="13314" width="4.85546875" style="1" customWidth="1"/>
    <col min="13315" max="13315" width="9.5703125" style="1" customWidth="1"/>
    <col min="13316" max="13317" width="6" style="1" customWidth="1"/>
    <col min="13318" max="13318" width="7" style="1" customWidth="1"/>
    <col min="13319" max="13319" width="6.5703125" style="1" customWidth="1"/>
    <col min="13320" max="13320" width="11.28515625" style="1" customWidth="1"/>
    <col min="13321" max="13322" width="10.42578125" style="1" customWidth="1"/>
    <col min="13323" max="13323" width="9" style="1" customWidth="1"/>
    <col min="13324" max="13324" width="12.42578125" style="1" customWidth="1"/>
    <col min="13325" max="13325" width="10" style="1" customWidth="1"/>
    <col min="13326" max="13326" width="9.28515625" style="1" customWidth="1"/>
    <col min="13327" max="13327" width="16" style="1" customWidth="1"/>
    <col min="13328" max="13328" width="7.5703125" style="1" customWidth="1"/>
    <col min="13329" max="13329" width="4.5703125" style="1" customWidth="1"/>
    <col min="13330" max="13330" width="1.85546875" style="1" customWidth="1"/>
    <col min="13331" max="13331" width="10.28515625" style="1" customWidth="1"/>
    <col min="13332" max="13332" width="6" style="1" bestFit="1" customWidth="1"/>
    <col min="13333" max="13568" width="7.7109375" style="1"/>
    <col min="13569" max="13569" width="6.85546875" style="1" customWidth="1"/>
    <col min="13570" max="13570" width="4.85546875" style="1" customWidth="1"/>
    <col min="13571" max="13571" width="9.5703125" style="1" customWidth="1"/>
    <col min="13572" max="13573" width="6" style="1" customWidth="1"/>
    <col min="13574" max="13574" width="7" style="1" customWidth="1"/>
    <col min="13575" max="13575" width="6.5703125" style="1" customWidth="1"/>
    <col min="13576" max="13576" width="11.28515625" style="1" customWidth="1"/>
    <col min="13577" max="13578" width="10.42578125" style="1" customWidth="1"/>
    <col min="13579" max="13579" width="9" style="1" customWidth="1"/>
    <col min="13580" max="13580" width="12.42578125" style="1" customWidth="1"/>
    <col min="13581" max="13581" width="10" style="1" customWidth="1"/>
    <col min="13582" max="13582" width="9.28515625" style="1" customWidth="1"/>
    <col min="13583" max="13583" width="16" style="1" customWidth="1"/>
    <col min="13584" max="13584" width="7.5703125" style="1" customWidth="1"/>
    <col min="13585" max="13585" width="4.5703125" style="1" customWidth="1"/>
    <col min="13586" max="13586" width="1.85546875" style="1" customWidth="1"/>
    <col min="13587" max="13587" width="10.28515625" style="1" customWidth="1"/>
    <col min="13588" max="13588" width="6" style="1" bestFit="1" customWidth="1"/>
    <col min="13589" max="13824" width="7.7109375" style="1"/>
    <col min="13825" max="13825" width="6.85546875" style="1" customWidth="1"/>
    <col min="13826" max="13826" width="4.85546875" style="1" customWidth="1"/>
    <col min="13827" max="13827" width="9.5703125" style="1" customWidth="1"/>
    <col min="13828" max="13829" width="6" style="1" customWidth="1"/>
    <col min="13830" max="13830" width="7" style="1" customWidth="1"/>
    <col min="13831" max="13831" width="6.5703125" style="1" customWidth="1"/>
    <col min="13832" max="13832" width="11.28515625" style="1" customWidth="1"/>
    <col min="13833" max="13834" width="10.42578125" style="1" customWidth="1"/>
    <col min="13835" max="13835" width="9" style="1" customWidth="1"/>
    <col min="13836" max="13836" width="12.42578125" style="1" customWidth="1"/>
    <col min="13837" max="13837" width="10" style="1" customWidth="1"/>
    <col min="13838" max="13838" width="9.28515625" style="1" customWidth="1"/>
    <col min="13839" max="13839" width="16" style="1" customWidth="1"/>
    <col min="13840" max="13840" width="7.5703125" style="1" customWidth="1"/>
    <col min="13841" max="13841" width="4.5703125" style="1" customWidth="1"/>
    <col min="13842" max="13842" width="1.85546875" style="1" customWidth="1"/>
    <col min="13843" max="13843" width="10.28515625" style="1" customWidth="1"/>
    <col min="13844" max="13844" width="6" style="1" bestFit="1" customWidth="1"/>
    <col min="13845" max="14080" width="7.7109375" style="1"/>
    <col min="14081" max="14081" width="6.85546875" style="1" customWidth="1"/>
    <col min="14082" max="14082" width="4.85546875" style="1" customWidth="1"/>
    <col min="14083" max="14083" width="9.5703125" style="1" customWidth="1"/>
    <col min="14084" max="14085" width="6" style="1" customWidth="1"/>
    <col min="14086" max="14086" width="7" style="1" customWidth="1"/>
    <col min="14087" max="14087" width="6.5703125" style="1" customWidth="1"/>
    <col min="14088" max="14088" width="11.28515625" style="1" customWidth="1"/>
    <col min="14089" max="14090" width="10.42578125" style="1" customWidth="1"/>
    <col min="14091" max="14091" width="9" style="1" customWidth="1"/>
    <col min="14092" max="14092" width="12.42578125" style="1" customWidth="1"/>
    <col min="14093" max="14093" width="10" style="1" customWidth="1"/>
    <col min="14094" max="14094" width="9.28515625" style="1" customWidth="1"/>
    <col min="14095" max="14095" width="16" style="1" customWidth="1"/>
    <col min="14096" max="14096" width="7.5703125" style="1" customWidth="1"/>
    <col min="14097" max="14097" width="4.5703125" style="1" customWidth="1"/>
    <col min="14098" max="14098" width="1.85546875" style="1" customWidth="1"/>
    <col min="14099" max="14099" width="10.28515625" style="1" customWidth="1"/>
    <col min="14100" max="14100" width="6" style="1" bestFit="1" customWidth="1"/>
    <col min="14101" max="14336" width="7.7109375" style="1"/>
    <col min="14337" max="14337" width="6.85546875" style="1" customWidth="1"/>
    <col min="14338" max="14338" width="4.85546875" style="1" customWidth="1"/>
    <col min="14339" max="14339" width="9.5703125" style="1" customWidth="1"/>
    <col min="14340" max="14341" width="6" style="1" customWidth="1"/>
    <col min="14342" max="14342" width="7" style="1" customWidth="1"/>
    <col min="14343" max="14343" width="6.5703125" style="1" customWidth="1"/>
    <col min="14344" max="14344" width="11.28515625" style="1" customWidth="1"/>
    <col min="14345" max="14346" width="10.42578125" style="1" customWidth="1"/>
    <col min="14347" max="14347" width="9" style="1" customWidth="1"/>
    <col min="14348" max="14348" width="12.42578125" style="1" customWidth="1"/>
    <col min="14349" max="14349" width="10" style="1" customWidth="1"/>
    <col min="14350" max="14350" width="9.28515625" style="1" customWidth="1"/>
    <col min="14351" max="14351" width="16" style="1" customWidth="1"/>
    <col min="14352" max="14352" width="7.5703125" style="1" customWidth="1"/>
    <col min="14353" max="14353" width="4.5703125" style="1" customWidth="1"/>
    <col min="14354" max="14354" width="1.85546875" style="1" customWidth="1"/>
    <col min="14355" max="14355" width="10.28515625" style="1" customWidth="1"/>
    <col min="14356" max="14356" width="6" style="1" bestFit="1" customWidth="1"/>
    <col min="14357" max="14592" width="7.7109375" style="1"/>
    <col min="14593" max="14593" width="6.85546875" style="1" customWidth="1"/>
    <col min="14594" max="14594" width="4.85546875" style="1" customWidth="1"/>
    <col min="14595" max="14595" width="9.5703125" style="1" customWidth="1"/>
    <col min="14596" max="14597" width="6" style="1" customWidth="1"/>
    <col min="14598" max="14598" width="7" style="1" customWidth="1"/>
    <col min="14599" max="14599" width="6.5703125" style="1" customWidth="1"/>
    <col min="14600" max="14600" width="11.28515625" style="1" customWidth="1"/>
    <col min="14601" max="14602" width="10.42578125" style="1" customWidth="1"/>
    <col min="14603" max="14603" width="9" style="1" customWidth="1"/>
    <col min="14604" max="14604" width="12.42578125" style="1" customWidth="1"/>
    <col min="14605" max="14605" width="10" style="1" customWidth="1"/>
    <col min="14606" max="14606" width="9.28515625" style="1" customWidth="1"/>
    <col min="14607" max="14607" width="16" style="1" customWidth="1"/>
    <col min="14608" max="14608" width="7.5703125" style="1" customWidth="1"/>
    <col min="14609" max="14609" width="4.5703125" style="1" customWidth="1"/>
    <col min="14610" max="14610" width="1.85546875" style="1" customWidth="1"/>
    <col min="14611" max="14611" width="10.28515625" style="1" customWidth="1"/>
    <col min="14612" max="14612" width="6" style="1" bestFit="1" customWidth="1"/>
    <col min="14613" max="14848" width="7.7109375" style="1"/>
    <col min="14849" max="14849" width="6.85546875" style="1" customWidth="1"/>
    <col min="14850" max="14850" width="4.85546875" style="1" customWidth="1"/>
    <col min="14851" max="14851" width="9.5703125" style="1" customWidth="1"/>
    <col min="14852" max="14853" width="6" style="1" customWidth="1"/>
    <col min="14854" max="14854" width="7" style="1" customWidth="1"/>
    <col min="14855" max="14855" width="6.5703125" style="1" customWidth="1"/>
    <col min="14856" max="14856" width="11.28515625" style="1" customWidth="1"/>
    <col min="14857" max="14858" width="10.42578125" style="1" customWidth="1"/>
    <col min="14859" max="14859" width="9" style="1" customWidth="1"/>
    <col min="14860" max="14860" width="12.42578125" style="1" customWidth="1"/>
    <col min="14861" max="14861" width="10" style="1" customWidth="1"/>
    <col min="14862" max="14862" width="9.28515625" style="1" customWidth="1"/>
    <col min="14863" max="14863" width="16" style="1" customWidth="1"/>
    <col min="14864" max="14864" width="7.5703125" style="1" customWidth="1"/>
    <col min="14865" max="14865" width="4.5703125" style="1" customWidth="1"/>
    <col min="14866" max="14866" width="1.85546875" style="1" customWidth="1"/>
    <col min="14867" max="14867" width="10.28515625" style="1" customWidth="1"/>
    <col min="14868" max="14868" width="6" style="1" bestFit="1" customWidth="1"/>
    <col min="14869" max="15104" width="7.7109375" style="1"/>
    <col min="15105" max="15105" width="6.85546875" style="1" customWidth="1"/>
    <col min="15106" max="15106" width="4.85546875" style="1" customWidth="1"/>
    <col min="15107" max="15107" width="9.5703125" style="1" customWidth="1"/>
    <col min="15108" max="15109" width="6" style="1" customWidth="1"/>
    <col min="15110" max="15110" width="7" style="1" customWidth="1"/>
    <col min="15111" max="15111" width="6.5703125" style="1" customWidth="1"/>
    <col min="15112" max="15112" width="11.28515625" style="1" customWidth="1"/>
    <col min="15113" max="15114" width="10.42578125" style="1" customWidth="1"/>
    <col min="15115" max="15115" width="9" style="1" customWidth="1"/>
    <col min="15116" max="15116" width="12.42578125" style="1" customWidth="1"/>
    <col min="15117" max="15117" width="10" style="1" customWidth="1"/>
    <col min="15118" max="15118" width="9.28515625" style="1" customWidth="1"/>
    <col min="15119" max="15119" width="16" style="1" customWidth="1"/>
    <col min="15120" max="15120" width="7.5703125" style="1" customWidth="1"/>
    <col min="15121" max="15121" width="4.5703125" style="1" customWidth="1"/>
    <col min="15122" max="15122" width="1.85546875" style="1" customWidth="1"/>
    <col min="15123" max="15123" width="10.28515625" style="1" customWidth="1"/>
    <col min="15124" max="15124" width="6" style="1" bestFit="1" customWidth="1"/>
    <col min="15125" max="15360" width="7.7109375" style="1"/>
    <col min="15361" max="15361" width="6.85546875" style="1" customWidth="1"/>
    <col min="15362" max="15362" width="4.85546875" style="1" customWidth="1"/>
    <col min="15363" max="15363" width="9.5703125" style="1" customWidth="1"/>
    <col min="15364" max="15365" width="6" style="1" customWidth="1"/>
    <col min="15366" max="15366" width="7" style="1" customWidth="1"/>
    <col min="15367" max="15367" width="6.5703125" style="1" customWidth="1"/>
    <col min="15368" max="15368" width="11.28515625" style="1" customWidth="1"/>
    <col min="15369" max="15370" width="10.42578125" style="1" customWidth="1"/>
    <col min="15371" max="15371" width="9" style="1" customWidth="1"/>
    <col min="15372" max="15372" width="12.42578125" style="1" customWidth="1"/>
    <col min="15373" max="15373" width="10" style="1" customWidth="1"/>
    <col min="15374" max="15374" width="9.28515625" style="1" customWidth="1"/>
    <col min="15375" max="15375" width="16" style="1" customWidth="1"/>
    <col min="15376" max="15376" width="7.5703125" style="1" customWidth="1"/>
    <col min="15377" max="15377" width="4.5703125" style="1" customWidth="1"/>
    <col min="15378" max="15378" width="1.85546875" style="1" customWidth="1"/>
    <col min="15379" max="15379" width="10.28515625" style="1" customWidth="1"/>
    <col min="15380" max="15380" width="6" style="1" bestFit="1" customWidth="1"/>
    <col min="15381" max="15616" width="7.7109375" style="1"/>
    <col min="15617" max="15617" width="6.85546875" style="1" customWidth="1"/>
    <col min="15618" max="15618" width="4.85546875" style="1" customWidth="1"/>
    <col min="15619" max="15619" width="9.5703125" style="1" customWidth="1"/>
    <col min="15620" max="15621" width="6" style="1" customWidth="1"/>
    <col min="15622" max="15622" width="7" style="1" customWidth="1"/>
    <col min="15623" max="15623" width="6.5703125" style="1" customWidth="1"/>
    <col min="15624" max="15624" width="11.28515625" style="1" customWidth="1"/>
    <col min="15625" max="15626" width="10.42578125" style="1" customWidth="1"/>
    <col min="15627" max="15627" width="9" style="1" customWidth="1"/>
    <col min="15628" max="15628" width="12.42578125" style="1" customWidth="1"/>
    <col min="15629" max="15629" width="10" style="1" customWidth="1"/>
    <col min="15630" max="15630" width="9.28515625" style="1" customWidth="1"/>
    <col min="15631" max="15631" width="16" style="1" customWidth="1"/>
    <col min="15632" max="15632" width="7.5703125" style="1" customWidth="1"/>
    <col min="15633" max="15633" width="4.5703125" style="1" customWidth="1"/>
    <col min="15634" max="15634" width="1.85546875" style="1" customWidth="1"/>
    <col min="15635" max="15635" width="10.28515625" style="1" customWidth="1"/>
    <col min="15636" max="15636" width="6" style="1" bestFit="1" customWidth="1"/>
    <col min="15637" max="15872" width="7.7109375" style="1"/>
    <col min="15873" max="15873" width="6.85546875" style="1" customWidth="1"/>
    <col min="15874" max="15874" width="4.85546875" style="1" customWidth="1"/>
    <col min="15875" max="15875" width="9.5703125" style="1" customWidth="1"/>
    <col min="15876" max="15877" width="6" style="1" customWidth="1"/>
    <col min="15878" max="15878" width="7" style="1" customWidth="1"/>
    <col min="15879" max="15879" width="6.5703125" style="1" customWidth="1"/>
    <col min="15880" max="15880" width="11.28515625" style="1" customWidth="1"/>
    <col min="15881" max="15882" width="10.42578125" style="1" customWidth="1"/>
    <col min="15883" max="15883" width="9" style="1" customWidth="1"/>
    <col min="15884" max="15884" width="12.42578125" style="1" customWidth="1"/>
    <col min="15885" max="15885" width="10" style="1" customWidth="1"/>
    <col min="15886" max="15886" width="9.28515625" style="1" customWidth="1"/>
    <col min="15887" max="15887" width="16" style="1" customWidth="1"/>
    <col min="15888" max="15888" width="7.5703125" style="1" customWidth="1"/>
    <col min="15889" max="15889" width="4.5703125" style="1" customWidth="1"/>
    <col min="15890" max="15890" width="1.85546875" style="1" customWidth="1"/>
    <col min="15891" max="15891" width="10.28515625" style="1" customWidth="1"/>
    <col min="15892" max="15892" width="6" style="1" bestFit="1" customWidth="1"/>
    <col min="15893" max="16128" width="7.7109375" style="1"/>
    <col min="16129" max="16129" width="6.85546875" style="1" customWidth="1"/>
    <col min="16130" max="16130" width="4.85546875" style="1" customWidth="1"/>
    <col min="16131" max="16131" width="9.5703125" style="1" customWidth="1"/>
    <col min="16132" max="16133" width="6" style="1" customWidth="1"/>
    <col min="16134" max="16134" width="7" style="1" customWidth="1"/>
    <col min="16135" max="16135" width="6.5703125" style="1" customWidth="1"/>
    <col min="16136" max="16136" width="11.28515625" style="1" customWidth="1"/>
    <col min="16137" max="16138" width="10.42578125" style="1" customWidth="1"/>
    <col min="16139" max="16139" width="9" style="1" customWidth="1"/>
    <col min="16140" max="16140" width="12.42578125" style="1" customWidth="1"/>
    <col min="16141" max="16141" width="10" style="1" customWidth="1"/>
    <col min="16142" max="16142" width="9.28515625" style="1" customWidth="1"/>
    <col min="16143" max="16143" width="16" style="1" customWidth="1"/>
    <col min="16144" max="16144" width="7.5703125" style="1" customWidth="1"/>
    <col min="16145" max="16145" width="4.5703125" style="1" customWidth="1"/>
    <col min="16146" max="16146" width="1.85546875" style="1" customWidth="1"/>
    <col min="16147" max="16147" width="10.28515625" style="1" customWidth="1"/>
    <col min="16148" max="16148" width="6" style="1" bestFit="1" customWidth="1"/>
    <col min="16149" max="16384" width="7.7109375" style="1"/>
  </cols>
  <sheetData>
    <row r="1" spans="1:23" x14ac:dyDescent="0.15">
      <c r="I1" s="1" t="s">
        <v>0</v>
      </c>
      <c r="J1" s="2">
        <v>1387000</v>
      </c>
    </row>
    <row r="2" spans="1:23" x14ac:dyDescent="0.15">
      <c r="I2" s="1" t="s">
        <v>1</v>
      </c>
      <c r="J2" s="2">
        <f>LN(2)/J1</f>
        <v>4.997456240518711E-7</v>
      </c>
    </row>
    <row r="3" spans="1:23" x14ac:dyDescent="0.15">
      <c r="I3" s="1" t="s">
        <v>2</v>
      </c>
      <c r="J3" s="1">
        <v>150</v>
      </c>
    </row>
    <row r="4" spans="1:23" x14ac:dyDescent="0.15">
      <c r="I4" s="1" t="s">
        <v>3</v>
      </c>
      <c r="J4" s="1">
        <v>1500</v>
      </c>
    </row>
    <row r="5" spans="1:23" x14ac:dyDescent="0.15">
      <c r="I5" s="1" t="s">
        <v>4</v>
      </c>
      <c r="J5" s="1">
        <v>4320</v>
      </c>
    </row>
    <row r="6" spans="1:23" x14ac:dyDescent="0.15">
      <c r="I6" s="1" t="s">
        <v>5</v>
      </c>
      <c r="J6" s="1">
        <v>4.0199999999999996</v>
      </c>
      <c r="K6" s="11" t="s">
        <v>275</v>
      </c>
      <c r="S6" s="1" t="s">
        <v>6</v>
      </c>
    </row>
    <row r="7" spans="1:23" x14ac:dyDescent="0.15">
      <c r="O7" s="1" t="s">
        <v>7</v>
      </c>
      <c r="S7" s="1">
        <f>SUM(S11:S20)</f>
        <v>7.709158512401951E-9</v>
      </c>
    </row>
    <row r="8" spans="1:23" x14ac:dyDescent="0.15">
      <c r="A8" s="1" t="s">
        <v>8</v>
      </c>
      <c r="B8" s="1" t="s">
        <v>9</v>
      </c>
      <c r="C8" s="1" t="s">
        <v>10</v>
      </c>
      <c r="D8" s="1" t="s">
        <v>267</v>
      </c>
      <c r="E8" s="1" t="s">
        <v>11</v>
      </c>
      <c r="F8" s="1" t="s">
        <v>268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1" t="s">
        <v>18</v>
      </c>
      <c r="N8" s="1" t="s">
        <v>19</v>
      </c>
      <c r="O8" s="1" t="s">
        <v>7</v>
      </c>
      <c r="P8" s="1" t="s">
        <v>21</v>
      </c>
      <c r="R8" s="1" t="s">
        <v>22</v>
      </c>
      <c r="S8" s="1" t="s">
        <v>23</v>
      </c>
    </row>
    <row r="9" spans="1:23" s="11" customFormat="1" x14ac:dyDescent="0.15">
      <c r="A9" s="10" t="s">
        <v>270</v>
      </c>
      <c r="B9" s="11" t="s">
        <v>272</v>
      </c>
      <c r="C9" s="11" t="s">
        <v>273</v>
      </c>
      <c r="D9" s="11" t="s">
        <v>20</v>
      </c>
      <c r="E9" s="11" t="s">
        <v>274</v>
      </c>
      <c r="F9" s="11" t="s">
        <v>269</v>
      </c>
      <c r="G9" s="11" t="s">
        <v>310</v>
      </c>
      <c r="H9" s="11" t="s">
        <v>275</v>
      </c>
      <c r="I9" s="11" t="s">
        <v>275</v>
      </c>
      <c r="J9" s="11" t="s">
        <v>275</v>
      </c>
      <c r="K9" s="11" t="s">
        <v>275</v>
      </c>
      <c r="L9" s="11" t="s">
        <v>275</v>
      </c>
      <c r="M9" s="11" t="s">
        <v>276</v>
      </c>
      <c r="N9" s="11" t="s">
        <v>271</v>
      </c>
      <c r="O9" s="11" t="s">
        <v>278</v>
      </c>
      <c r="P9" s="11" t="s">
        <v>277</v>
      </c>
      <c r="R9" s="11" t="s">
        <v>276</v>
      </c>
    </row>
    <row r="10" spans="1:23" x14ac:dyDescent="0.15">
      <c r="F10" s="3">
        <v>1001.2942585606556</v>
      </c>
      <c r="I10" s="9">
        <f>0.0117*EXP((1013-F10)/247)</f>
        <v>1.2267831454762139E-2</v>
      </c>
      <c r="J10" s="9">
        <f>0.0397*EXP((1013-F10)/510)</f>
        <v>4.0621749367852726E-2</v>
      </c>
    </row>
    <row r="11" spans="1:23" ht="23" x14ac:dyDescent="0.25">
      <c r="A11" s="1" t="str">
        <f>data!A3</f>
        <v>SA-PA_ped</v>
      </c>
      <c r="B11" s="1">
        <f>data!M3</f>
        <v>0</v>
      </c>
      <c r="C11" s="1">
        <v>2.7</v>
      </c>
      <c r="D11" s="1">
        <f>B11*C11</f>
        <v>0</v>
      </c>
      <c r="E11" s="3">
        <f>data!G3</f>
        <v>703</v>
      </c>
      <c r="F11" s="3">
        <f>data!F19</f>
        <v>931.59803405461946</v>
      </c>
      <c r="G11" s="5">
        <f>data!I3</f>
        <v>1.3479763101220548</v>
      </c>
      <c r="H11" s="6">
        <f>$J$6*G11</f>
        <v>5.4188647666906595</v>
      </c>
      <c r="I11" s="12">
        <f>0.0117*EXP((1013-F11)/247)</f>
        <v>1.6267210515584034E-2</v>
      </c>
      <c r="J11" s="12">
        <f>0.0397*EXP((1013-F11)/510)</f>
        <v>4.6570294725277232E-2</v>
      </c>
      <c r="K11" s="3">
        <f>data!N3</f>
        <v>2834000</v>
      </c>
      <c r="L11" s="3">
        <f>data!O3</f>
        <v>55000</v>
      </c>
      <c r="M11" s="4">
        <f>H11*EXP(-D11/$J$3)/(O11/$J$3+$J$2)*(1-EXP(-P11*(O11/$J$3+$J$2)))+I11*EXP(-D11/$J$4)/(O11/$J$4+$J$2)*(1-EXP(-P11*(O11/$J$4+$J$2)))+J11*EXP(-D11/$J$5)/(O11/$J$5+$J$2)*(1-EXP(-P11*(O11/$J$5+$J$2)))+R11*EXP(-$J$2*P11)</f>
        <v>2834002.1676244657</v>
      </c>
      <c r="N11" s="6">
        <v>0.82734016801549981</v>
      </c>
      <c r="O11" s="1">
        <f t="shared" ref="O11:O15" si="0">N11*0.0001*C11</f>
        <v>2.2338184536418499E-4</v>
      </c>
      <c r="P11" s="15">
        <v>20000000000</v>
      </c>
      <c r="Q11" s="3"/>
      <c r="R11" s="1">
        <v>0</v>
      </c>
      <c r="S11" s="1">
        <f>(M11-K11)^2/L11^2</f>
        <v>1.5532548178870895E-9</v>
      </c>
      <c r="T11" s="1" t="str">
        <f t="shared" ref="T11:T15" si="1">A11</f>
        <v>SA-PA_ped</v>
      </c>
      <c r="V11" s="4"/>
      <c r="W11" s="4"/>
    </row>
    <row r="12" spans="1:23" ht="23" x14ac:dyDescent="0.25">
      <c r="A12" s="1" t="str">
        <f>data!A4</f>
        <v>SA-LB_ped1</v>
      </c>
      <c r="B12" s="1">
        <f>data!M4</f>
        <v>0</v>
      </c>
      <c r="C12" s="1">
        <f>C11</f>
        <v>2.7</v>
      </c>
      <c r="D12" s="1">
        <f t="shared" ref="D12:D15" si="2">B12*C12</f>
        <v>0</v>
      </c>
      <c r="E12" s="3">
        <f>data!G4</f>
        <v>764</v>
      </c>
      <c r="F12" s="3">
        <f>data!F20</f>
        <v>924.77224222587176</v>
      </c>
      <c r="G12" s="5">
        <f>data!I4</f>
        <v>1.4176422579466967</v>
      </c>
      <c r="H12" s="6">
        <f t="shared" ref="H12:H15" si="3">$J$6*G12</f>
        <v>5.6989218769457199</v>
      </c>
      <c r="I12" s="12">
        <f t="shared" ref="I12:I15" si="4">0.0117*EXP((1013-F12)/247)</f>
        <v>1.6723020473981109E-2</v>
      </c>
      <c r="J12" s="12">
        <f t="shared" ref="J12:J15" si="5">0.0397*EXP((1013-F12)/510)</f>
        <v>4.7197776865347818E-2</v>
      </c>
      <c r="K12" s="3">
        <f>data!N4</f>
        <v>5199000</v>
      </c>
      <c r="L12" s="3">
        <f>data!O4</f>
        <v>96000</v>
      </c>
      <c r="M12" s="4">
        <f t="shared" ref="M12:M15" si="6">H12*EXP(-D12/$J$3)/(O12/$J$3+$J$2)*(1-EXP(-P12*(O12/$J$3+$J$2)))+I12*EXP(-D12/$J$4)/(O12/$J$4+$J$2)*(1-EXP(-P12*(O12/$J$4+$J$2)))+J12*EXP(-D12/$J$5)/(O12/$J$5+$J$2)*(1-EXP(-P12*(O12/$J$5+$J$2)))+R12*EXP(-$J$2*P12)</f>
        <v>5199002.8283829642</v>
      </c>
      <c r="N12" s="6">
        <v>0.34576269438323637</v>
      </c>
      <c r="O12" s="1">
        <f t="shared" si="0"/>
        <v>9.3355927483473828E-5</v>
      </c>
      <c r="P12" s="15">
        <v>20000000000</v>
      </c>
      <c r="Q12" s="3"/>
      <c r="R12" s="1">
        <f>R11</f>
        <v>0</v>
      </c>
      <c r="S12" s="1">
        <f t="shared" ref="S12:S20" si="7">(M12-K12)^2/L12^2</f>
        <v>8.6802844970017885E-10</v>
      </c>
      <c r="T12" s="1" t="str">
        <f t="shared" si="1"/>
        <v>SA-LB_ped1</v>
      </c>
      <c r="V12" s="4"/>
      <c r="W12" s="4"/>
    </row>
    <row r="13" spans="1:23" ht="23" x14ac:dyDescent="0.25">
      <c r="A13" s="1" t="str">
        <f>data!A5</f>
        <v>SA-LB_ped2</v>
      </c>
      <c r="B13" s="1">
        <f>data!M5</f>
        <v>0</v>
      </c>
      <c r="C13" s="1">
        <f t="shared" ref="C13:C15" si="8">C12</f>
        <v>2.7</v>
      </c>
      <c r="D13" s="1">
        <f t="shared" si="2"/>
        <v>0</v>
      </c>
      <c r="E13" s="3">
        <f>data!G5</f>
        <v>706</v>
      </c>
      <c r="F13" s="3">
        <f>data!F21</f>
        <v>931.26138838694544</v>
      </c>
      <c r="G13" s="5">
        <f>data!I5</f>
        <v>1.3540133209386698</v>
      </c>
      <c r="H13" s="6">
        <f t="shared" si="3"/>
        <v>5.4431335501734521</v>
      </c>
      <c r="I13" s="12">
        <f t="shared" si="4"/>
        <v>1.628939682959275E-2</v>
      </c>
      <c r="J13" s="12">
        <f t="shared" si="5"/>
        <v>4.6601045437903145E-2</v>
      </c>
      <c r="K13" s="3">
        <f>data!N5</f>
        <v>5148000</v>
      </c>
      <c r="L13" s="3">
        <f>data!O5</f>
        <v>95000</v>
      </c>
      <c r="M13" s="4">
        <f t="shared" si="6"/>
        <v>5148002.6809074283</v>
      </c>
      <c r="N13" s="6">
        <v>0.32364606966899873</v>
      </c>
      <c r="O13" s="1">
        <f t="shared" si="0"/>
        <v>8.7384438810629667E-5</v>
      </c>
      <c r="P13" s="15">
        <v>20000000000</v>
      </c>
      <c r="Q13" s="3"/>
      <c r="R13" s="1">
        <f t="shared" ref="R13:R15" si="9">R12</f>
        <v>0</v>
      </c>
      <c r="S13" s="1">
        <f t="shared" si="7"/>
        <v>7.9637281317721967E-10</v>
      </c>
      <c r="T13" s="1" t="str">
        <f t="shared" si="1"/>
        <v>SA-LB_ped2</v>
      </c>
      <c r="V13" s="4"/>
      <c r="W13" s="4"/>
    </row>
    <row r="14" spans="1:23" ht="23" x14ac:dyDescent="0.25">
      <c r="A14" s="1" t="str">
        <f>data!A6</f>
        <v>SA-LB_ped3</v>
      </c>
      <c r="B14" s="1">
        <f>data!M6</f>
        <v>0</v>
      </c>
      <c r="C14" s="1">
        <f t="shared" si="8"/>
        <v>2.7</v>
      </c>
      <c r="D14" s="1">
        <f t="shared" si="2"/>
        <v>0</v>
      </c>
      <c r="E14" s="3">
        <f>data!G6</f>
        <v>691</v>
      </c>
      <c r="F14" s="3">
        <f>data!F22</f>
        <v>932.94560229374349</v>
      </c>
      <c r="G14" s="5">
        <f>data!I6</f>
        <v>1.3355133334956124</v>
      </c>
      <c r="H14" s="6">
        <f t="shared" si="3"/>
        <v>5.3687636006523611</v>
      </c>
      <c r="I14" s="12">
        <f t="shared" si="4"/>
        <v>1.6178702472304102E-2</v>
      </c>
      <c r="J14" s="12">
        <f t="shared" si="5"/>
        <v>4.6447404897081948E-2</v>
      </c>
      <c r="K14" s="3">
        <f>data!N6</f>
        <v>5641000</v>
      </c>
      <c r="L14" s="3">
        <f>data!O6</f>
        <v>103000</v>
      </c>
      <c r="M14" s="4">
        <f t="shared" si="6"/>
        <v>5641002.5544501105</v>
      </c>
      <c r="N14" s="6">
        <v>0.26255727149314173</v>
      </c>
      <c r="O14" s="1">
        <f t="shared" si="0"/>
        <v>7.0890463303148281E-5</v>
      </c>
      <c r="P14" s="15">
        <v>20000000000</v>
      </c>
      <c r="Q14" s="3"/>
      <c r="R14" s="1">
        <f t="shared" si="9"/>
        <v>0</v>
      </c>
      <c r="S14" s="1">
        <f t="shared" si="7"/>
        <v>6.1506413113382043E-10</v>
      </c>
      <c r="T14" s="1" t="str">
        <f t="shared" si="1"/>
        <v>SA-LB_ped3</v>
      </c>
      <c r="V14" s="4"/>
      <c r="W14" s="4"/>
    </row>
    <row r="15" spans="1:23" ht="23" x14ac:dyDescent="0.25">
      <c r="A15" s="1" t="str">
        <f>data!A7</f>
        <v>SA-LB_ped4</v>
      </c>
      <c r="B15" s="1">
        <f>data!M7</f>
        <v>0</v>
      </c>
      <c r="C15" s="1">
        <f t="shared" si="8"/>
        <v>2.7</v>
      </c>
      <c r="D15" s="1">
        <f t="shared" si="2"/>
        <v>0</v>
      </c>
      <c r="E15" s="3">
        <f>data!G7</f>
        <v>791</v>
      </c>
      <c r="F15" s="3">
        <f>data!F23</f>
        <v>921.76394855562546</v>
      </c>
      <c r="G15" s="5">
        <f>data!I7</f>
        <v>1.44935072523939</v>
      </c>
      <c r="H15" s="6">
        <f t="shared" si="3"/>
        <v>5.8263899154623475</v>
      </c>
      <c r="I15" s="12">
        <f t="shared" si="4"/>
        <v>1.6927940965789569E-2</v>
      </c>
      <c r="J15" s="12">
        <f t="shared" si="5"/>
        <v>4.747700109031025E-2</v>
      </c>
      <c r="K15" s="3">
        <f>data!N7</f>
        <v>4252000</v>
      </c>
      <c r="L15" s="3">
        <f>data!O7</f>
        <v>67000</v>
      </c>
      <c r="M15" s="4">
        <f t="shared" si="6"/>
        <v>4252002.6261930857</v>
      </c>
      <c r="N15" s="6">
        <v>0.50535593577255977</v>
      </c>
      <c r="O15" s="1">
        <f t="shared" si="0"/>
        <v>1.3644610265859116E-4</v>
      </c>
      <c r="P15" s="15">
        <v>20000000000</v>
      </c>
      <c r="Q15" s="3"/>
      <c r="R15" s="1">
        <f t="shared" si="9"/>
        <v>0</v>
      </c>
      <c r="S15" s="1">
        <f t="shared" si="7"/>
        <v>1.5363978889065846E-9</v>
      </c>
      <c r="T15" s="1" t="str">
        <f t="shared" si="1"/>
        <v>SA-LB_ped4</v>
      </c>
      <c r="V15" s="4"/>
      <c r="W15" s="4"/>
    </row>
    <row r="16" spans="1:23" ht="23" x14ac:dyDescent="0.25">
      <c r="A16" s="1" t="str">
        <f>data!A8</f>
        <v>SA-LB_DP0</v>
      </c>
      <c r="B16" s="1">
        <f>data!M8</f>
        <v>0</v>
      </c>
      <c r="C16" s="1">
        <v>2.7</v>
      </c>
      <c r="D16" s="1">
        <f t="shared" ref="D16" si="10">B16*C16</f>
        <v>0</v>
      </c>
      <c r="E16" s="3">
        <f>data!G8</f>
        <v>779</v>
      </c>
      <c r="F16" s="3">
        <f>data!F24</f>
        <v>923.09998812132187</v>
      </c>
      <c r="G16" s="5">
        <f>data!I8</f>
        <v>1.4352410955520447</v>
      </c>
      <c r="H16" s="6">
        <f t="shared" ref="H16" si="11">$J$6*G16</f>
        <v>5.7696692041192188</v>
      </c>
      <c r="I16" s="12">
        <f t="shared" ref="I16" si="12">0.0117*EXP((1013-F16)/247)</f>
        <v>1.6836623790797704E-2</v>
      </c>
      <c r="J16" s="12">
        <f t="shared" ref="J16" si="13">0.0397*EXP((1013-F16)/510)</f>
        <v>4.7352789051898887E-2</v>
      </c>
      <c r="K16" s="3">
        <f>data!N8</f>
        <v>5460000</v>
      </c>
      <c r="L16" s="3">
        <f>data!O8</f>
        <v>106000</v>
      </c>
      <c r="M16" s="4">
        <f t="shared" ref="M16" si="14">H16*EXP(-D16/$J$3)/(O16/$J$3+$J$2)*(1-EXP(-P16*(O16/$J$3+$J$2)))+I16*EXP(-D16/$J$4)/(O16/$J$4+$J$2)*(1-EXP(-P16*(O16/$J$4+$J$2)))+J16*EXP(-D16/$J$5)/(O16/$J$5+$J$2)*(1-EXP(-P16*(O16/$J$5+$J$2)))+R16*EXP(-$J$2*P16)</f>
        <v>5460002.7480023438</v>
      </c>
      <c r="N16" s="6">
        <v>0.32276168054949489</v>
      </c>
      <c r="O16" s="1">
        <f t="shared" ref="O16" si="15">N16*0.0001*C16</f>
        <v>8.7145653748363624E-5</v>
      </c>
      <c r="P16" s="15">
        <v>20000000000</v>
      </c>
      <c r="Q16" s="3"/>
      <c r="R16" s="1">
        <f t="shared" ref="R16" si="16">R15</f>
        <v>0</v>
      </c>
      <c r="S16" s="1">
        <f t="shared" si="7"/>
        <v>6.7208231413236653E-10</v>
      </c>
      <c r="T16" s="1" t="str">
        <f t="shared" ref="T16" si="17">A16</f>
        <v>SA-LB_DP0</v>
      </c>
      <c r="V16" s="4"/>
      <c r="W16" s="4"/>
    </row>
    <row r="17" spans="1:23" ht="23" x14ac:dyDescent="0.25">
      <c r="A17" s="1" t="str">
        <f>data!A9</f>
        <v>SA-LB_DP30</v>
      </c>
      <c r="B17" s="1">
        <f>data!M9</f>
        <v>30</v>
      </c>
      <c r="C17" s="1">
        <v>1.6</v>
      </c>
      <c r="D17" s="1">
        <f t="shared" ref="D17:D20" si="18">B17*C17</f>
        <v>48</v>
      </c>
      <c r="E17" s="3">
        <f>data!G9</f>
        <v>776</v>
      </c>
      <c r="F17" s="3">
        <f>data!F25</f>
        <v>923.43424290031805</v>
      </c>
      <c r="G17" s="5">
        <f>data!I9</f>
        <v>1.4317781799950711</v>
      </c>
      <c r="H17" s="6">
        <f t="shared" ref="H17:H20" si="19">$J$6*G17</f>
        <v>5.7557482835801848</v>
      </c>
      <c r="I17" s="12">
        <f t="shared" ref="I17:I20" si="20">0.0117*EXP((1013-F17)/247)</f>
        <v>1.6813854900915731E-2</v>
      </c>
      <c r="J17" s="12">
        <f t="shared" ref="J17:J20" si="21">0.0397*EXP((1013-F17)/510)</f>
        <v>4.7321764129626846E-2</v>
      </c>
      <c r="K17" s="3">
        <f>data!N9</f>
        <v>1196000</v>
      </c>
      <c r="L17" s="3">
        <f>data!O9</f>
        <v>111000</v>
      </c>
      <c r="M17" s="4">
        <f t="shared" ref="M17:M20" si="22">H17*EXP(-D17/$J$3)/(O17/$J$3+$J$2)*(1-EXP(-P17*(O17/$J$3+$J$2)))+I17*EXP(-D17/$J$4)/(O17/$J$4+$J$2)*(1-EXP(-P17*(O17/$J$4+$J$2)))+J17*EXP(-D17/$J$5)/(O17/$J$5+$J$2)*(1-EXP(-P17*(O17/$J$5+$J$2)))+R17*EXP(-$J$2*P17)</f>
        <v>1196001.1235525019</v>
      </c>
      <c r="N17" s="6">
        <v>3.0929703213894379</v>
      </c>
      <c r="O17" s="1">
        <f t="shared" ref="O17:O20" si="23">N17*0.0001*C17</f>
        <v>4.9487525142231004E-4</v>
      </c>
      <c r="P17" s="15">
        <v>20000000000</v>
      </c>
      <c r="Q17" s="3"/>
      <c r="R17" s="1">
        <f t="shared" ref="R17:R20" si="24">R16</f>
        <v>0</v>
      </c>
      <c r="S17" s="1">
        <f t="shared" si="7"/>
        <v>1.0245679932846544E-10</v>
      </c>
      <c r="T17" s="1" t="str">
        <f t="shared" ref="T17:T20" si="25">A17</f>
        <v>SA-LB_DP30</v>
      </c>
      <c r="V17" s="4"/>
      <c r="W17" s="4"/>
    </row>
    <row r="18" spans="1:23" ht="23" x14ac:dyDescent="0.25">
      <c r="A18" s="1" t="str">
        <f>data!A10</f>
        <v>SA-LB_DP85</v>
      </c>
      <c r="B18" s="1">
        <f>data!M10</f>
        <v>85</v>
      </c>
      <c r="C18" s="1">
        <f t="shared" ref="C17:C20" si="26">C17</f>
        <v>1.6</v>
      </c>
      <c r="D18" s="1">
        <f t="shared" si="18"/>
        <v>136</v>
      </c>
      <c r="E18" s="3">
        <f>data!G10</f>
        <v>776</v>
      </c>
      <c r="F18" s="3">
        <f>data!F26</f>
        <v>923.43424290031805</v>
      </c>
      <c r="G18" s="5">
        <f>data!I10</f>
        <v>1.4317781799950711</v>
      </c>
      <c r="H18" s="6">
        <f t="shared" si="19"/>
        <v>5.7557482835801848</v>
      </c>
      <c r="I18" s="12">
        <f t="shared" si="20"/>
        <v>1.6813854900915731E-2</v>
      </c>
      <c r="J18" s="12">
        <f t="shared" si="21"/>
        <v>4.7321764129626846E-2</v>
      </c>
      <c r="K18" s="3">
        <f>data!N10</f>
        <v>893000</v>
      </c>
      <c r="L18" s="3">
        <f>data!O10</f>
        <v>36000</v>
      </c>
      <c r="M18" s="4">
        <f t="shared" si="22"/>
        <v>893000.66259405552</v>
      </c>
      <c r="N18" s="6">
        <v>2.2768215999797072</v>
      </c>
      <c r="O18" s="1">
        <f t="shared" si="23"/>
        <v>3.642914559967532E-4</v>
      </c>
      <c r="P18" s="15">
        <v>20000000000</v>
      </c>
      <c r="Q18" s="3"/>
      <c r="R18" s="1">
        <f t="shared" si="24"/>
        <v>0</v>
      </c>
      <c r="S18" s="1">
        <f t="shared" si="7"/>
        <v>3.387583969258246E-10</v>
      </c>
      <c r="T18" s="1" t="str">
        <f t="shared" si="25"/>
        <v>SA-LB_DP85</v>
      </c>
      <c r="V18" s="4"/>
      <c r="W18" s="4"/>
    </row>
    <row r="19" spans="1:23" ht="23" x14ac:dyDescent="0.25">
      <c r="A19" s="1" t="str">
        <f>data!A11</f>
        <v>SA-LB_DP150</v>
      </c>
      <c r="B19" s="1">
        <f>data!M11</f>
        <v>150</v>
      </c>
      <c r="C19" s="1">
        <f t="shared" si="26"/>
        <v>1.6</v>
      </c>
      <c r="D19" s="1">
        <f t="shared" si="18"/>
        <v>240</v>
      </c>
      <c r="E19" s="3">
        <f>data!G11</f>
        <v>776</v>
      </c>
      <c r="F19" s="3">
        <f>data!F27</f>
        <v>923.43424290031805</v>
      </c>
      <c r="G19" s="5">
        <f>data!I11</f>
        <v>1.4317781799950711</v>
      </c>
      <c r="H19" s="6">
        <f t="shared" si="19"/>
        <v>5.7557482835801848</v>
      </c>
      <c r="I19" s="12">
        <f t="shared" si="20"/>
        <v>1.6813854900915731E-2</v>
      </c>
      <c r="J19" s="12">
        <f t="shared" si="21"/>
        <v>4.7321764129626846E-2</v>
      </c>
      <c r="K19" s="3">
        <f>data!N11</f>
        <v>376000</v>
      </c>
      <c r="L19" s="3">
        <f>data!O11</f>
        <v>16000</v>
      </c>
      <c r="M19" s="4">
        <f t="shared" si="22"/>
        <v>376000.3922936524</v>
      </c>
      <c r="N19" s="6">
        <v>3.322787562575761</v>
      </c>
      <c r="O19" s="1">
        <f t="shared" si="23"/>
        <v>5.3164601001212187E-4</v>
      </c>
      <c r="P19" s="15">
        <v>20000000000</v>
      </c>
      <c r="Q19" s="3"/>
      <c r="R19" s="1">
        <f t="shared" si="24"/>
        <v>0</v>
      </c>
      <c r="S19" s="1">
        <f t="shared" si="7"/>
        <v>6.0114964732741359E-10</v>
      </c>
      <c r="T19" s="1" t="str">
        <f t="shared" si="25"/>
        <v>SA-LB_DP150</v>
      </c>
      <c r="V19" s="4"/>
      <c r="W19" s="4"/>
    </row>
    <row r="20" spans="1:23" ht="23" x14ac:dyDescent="0.25">
      <c r="A20" s="1" t="str">
        <f>data!A12</f>
        <v>SA-LB_DP255</v>
      </c>
      <c r="B20" s="1">
        <f>data!M12</f>
        <v>255</v>
      </c>
      <c r="C20" s="1">
        <f t="shared" si="26"/>
        <v>1.6</v>
      </c>
      <c r="D20" s="1">
        <f t="shared" si="18"/>
        <v>408</v>
      </c>
      <c r="E20" s="3">
        <f>data!G12</f>
        <v>776</v>
      </c>
      <c r="F20" s="3">
        <f>data!F28</f>
        <v>923.43424290031805</v>
      </c>
      <c r="G20" s="5">
        <f>data!I12</f>
        <v>1.4317781799950711</v>
      </c>
      <c r="H20" s="6">
        <f t="shared" si="19"/>
        <v>5.7557482835801848</v>
      </c>
      <c r="I20" s="12">
        <f t="shared" si="20"/>
        <v>1.6813854900915731E-2</v>
      </c>
      <c r="J20" s="12">
        <f t="shared" si="21"/>
        <v>4.7321764129626846E-2</v>
      </c>
      <c r="K20" s="3">
        <f>data!N12</f>
        <v>133000</v>
      </c>
      <c r="L20" s="3">
        <f>data!O12</f>
        <v>15000</v>
      </c>
      <c r="M20" s="4">
        <f t="shared" si="22"/>
        <v>133000.37517793395</v>
      </c>
      <c r="N20" s="6">
        <v>5.469137505047299</v>
      </c>
      <c r="O20" s="1">
        <f t="shared" si="23"/>
        <v>8.7506200080756801E-4</v>
      </c>
      <c r="P20" s="15">
        <v>20000000000</v>
      </c>
      <c r="Q20" s="3"/>
      <c r="R20" s="1">
        <f t="shared" si="24"/>
        <v>0</v>
      </c>
      <c r="S20" s="1">
        <f t="shared" si="7"/>
        <v>6.2559325388298784E-10</v>
      </c>
      <c r="T20" s="1" t="str">
        <f t="shared" si="25"/>
        <v>SA-LB_DP255</v>
      </c>
      <c r="V20" s="4"/>
      <c r="W20" s="4"/>
    </row>
    <row r="21" spans="1:23" x14ac:dyDescent="0.15">
      <c r="E21" s="3"/>
      <c r="F21" s="3"/>
      <c r="G21" s="5"/>
      <c r="H21" s="5"/>
      <c r="I21" s="5"/>
      <c r="J21" s="5"/>
      <c r="K21" s="4"/>
      <c r="L21" s="4"/>
      <c r="M21" s="4"/>
      <c r="V21" s="4"/>
      <c r="W21" s="4"/>
    </row>
    <row r="22" spans="1:23" x14ac:dyDescent="0.15">
      <c r="E22" s="3"/>
      <c r="F22" s="3"/>
      <c r="G22" s="5"/>
      <c r="H22" s="5"/>
      <c r="I22" s="5"/>
      <c r="J22" s="5"/>
      <c r="K22" s="4"/>
      <c r="L22" s="4"/>
      <c r="M22" s="4"/>
      <c r="V22" s="4"/>
      <c r="W22" s="4"/>
    </row>
    <row r="23" spans="1:23" ht="20" x14ac:dyDescent="0.2">
      <c r="B23" s="13"/>
      <c r="E23" s="3"/>
      <c r="F23" s="3"/>
      <c r="G23" s="5"/>
      <c r="H23" s="5"/>
      <c r="I23" s="5"/>
      <c r="J23" s="5"/>
      <c r="K23" s="4"/>
      <c r="L23" s="4"/>
      <c r="M23" s="4"/>
      <c r="V23" s="4"/>
      <c r="W23" s="4"/>
    </row>
    <row r="24" spans="1:23" x14ac:dyDescent="0.15">
      <c r="E24" s="3"/>
      <c r="F24" s="3"/>
      <c r="G24" s="5"/>
      <c r="H24" s="5"/>
      <c r="I24" s="5"/>
      <c r="J24" s="5"/>
      <c r="K24" s="4"/>
      <c r="L24" s="4"/>
      <c r="M24" s="4"/>
      <c r="V24" s="4"/>
      <c r="W24" s="4"/>
    </row>
    <row r="25" spans="1:23" x14ac:dyDescent="0.15">
      <c r="E25" s="3"/>
      <c r="F25" s="3"/>
      <c r="G25" s="5"/>
      <c r="H25" s="5"/>
      <c r="I25" s="5"/>
      <c r="J25" s="5"/>
      <c r="K25" s="4"/>
      <c r="L25" s="4"/>
      <c r="M25" s="4"/>
      <c r="O25" s="6"/>
      <c r="P25" s="4"/>
      <c r="Q25" s="3"/>
      <c r="V25" s="4"/>
      <c r="W25" s="4"/>
    </row>
    <row r="26" spans="1:23" x14ac:dyDescent="0.15">
      <c r="E26" s="3"/>
      <c r="F26" s="3"/>
      <c r="G26" s="5"/>
      <c r="H26" s="5"/>
      <c r="I26" s="5"/>
      <c r="J26" s="5"/>
      <c r="K26" s="4"/>
      <c r="L26" s="4"/>
      <c r="M26" s="4"/>
      <c r="O26" s="6"/>
      <c r="P26" s="4"/>
      <c r="Q26" s="3"/>
      <c r="V26" s="4"/>
      <c r="W26" s="4"/>
    </row>
    <row r="27" spans="1:23" x14ac:dyDescent="0.15">
      <c r="E27" s="3"/>
      <c r="F27" s="3"/>
      <c r="G27" s="5"/>
      <c r="H27" s="5"/>
      <c r="I27" s="5"/>
      <c r="J27" s="5"/>
      <c r="K27" s="4"/>
      <c r="L27" s="4"/>
      <c r="M27" s="4"/>
      <c r="O27" s="6"/>
      <c r="P27" s="4"/>
      <c r="Q27" s="3"/>
      <c r="V27" s="4"/>
      <c r="W27" s="4"/>
    </row>
    <row r="28" spans="1:23" x14ac:dyDescent="0.15">
      <c r="E28" s="3"/>
      <c r="F28" s="3"/>
      <c r="G28" s="5"/>
      <c r="H28" s="5"/>
      <c r="I28" s="5"/>
      <c r="J28" s="5"/>
      <c r="K28" s="4"/>
      <c r="L28" s="4"/>
      <c r="M28" s="4"/>
      <c r="P28" s="4"/>
      <c r="Q28" s="3"/>
      <c r="V28" s="4"/>
      <c r="W28" s="4"/>
    </row>
    <row r="29" spans="1:23" x14ac:dyDescent="0.15">
      <c r="E29" s="3"/>
      <c r="F29" s="3"/>
      <c r="G29" s="5"/>
      <c r="H29" s="5"/>
      <c r="I29" s="5"/>
      <c r="J29" s="5"/>
      <c r="K29" s="4"/>
      <c r="L29" s="4"/>
      <c r="M29" s="4"/>
      <c r="P29" s="4"/>
      <c r="Q29" s="3"/>
      <c r="V29" s="4"/>
      <c r="W29" s="4"/>
    </row>
    <row r="30" spans="1:23" x14ac:dyDescent="0.15">
      <c r="E30" s="3"/>
      <c r="F30" s="3"/>
      <c r="G30" s="5"/>
      <c r="H30" s="5"/>
      <c r="I30" s="5"/>
      <c r="J30" s="5"/>
      <c r="K30" s="4"/>
      <c r="L30" s="4"/>
      <c r="M30" s="4"/>
      <c r="P30" s="4"/>
      <c r="Q30" s="3"/>
      <c r="V30" s="4"/>
      <c r="W30" s="4"/>
    </row>
    <row r="31" spans="1:23" ht="16" x14ac:dyDescent="0.2">
      <c r="E31" s="3"/>
      <c r="F31" s="3"/>
      <c r="G31" s="5"/>
      <c r="H31" s="5"/>
      <c r="I31" s="5"/>
      <c r="J31" s="5"/>
      <c r="K31" s="4"/>
      <c r="L31" s="4"/>
      <c r="M31" s="32"/>
      <c r="N31" s="33"/>
      <c r="O31" s="33"/>
      <c r="P31" s="32" t="s">
        <v>318</v>
      </c>
      <c r="Q31" s="34"/>
      <c r="V31" s="4"/>
      <c r="W31" s="4"/>
    </row>
    <row r="32" spans="1:23" ht="16" x14ac:dyDescent="0.2">
      <c r="E32" s="3"/>
      <c r="F32" s="3"/>
      <c r="G32" s="5"/>
      <c r="H32" s="5"/>
      <c r="I32" s="5"/>
      <c r="J32" s="5"/>
      <c r="K32" s="4"/>
      <c r="L32" s="4"/>
      <c r="M32" s="33"/>
      <c r="N32" s="37" t="s">
        <v>316</v>
      </c>
      <c r="O32" s="39" t="s">
        <v>279</v>
      </c>
      <c r="P32" s="39" t="s">
        <v>317</v>
      </c>
      <c r="Q32" s="35" t="s">
        <v>278</v>
      </c>
      <c r="V32" s="4"/>
      <c r="W32" s="4"/>
    </row>
    <row r="33" spans="5:23" ht="16" x14ac:dyDescent="0.2">
      <c r="E33" s="3"/>
      <c r="F33" s="3"/>
      <c r="G33" s="5"/>
      <c r="H33" s="5"/>
      <c r="I33" s="5"/>
      <c r="J33" s="5"/>
      <c r="K33" s="4"/>
      <c r="L33" s="4"/>
      <c r="M33" s="33" t="str">
        <f t="shared" ref="M33:M43" si="27">A11</f>
        <v>SA-PA_ped</v>
      </c>
      <c r="N33" s="38">
        <v>598101.35243160999</v>
      </c>
      <c r="O33" s="40">
        <v>0.82734016801549981</v>
      </c>
      <c r="P33" s="41">
        <f>1/(Q33/155+$J$2)</f>
        <v>515219.89983375196</v>
      </c>
      <c r="Q33" s="36">
        <v>2.2338184536418499E-4</v>
      </c>
      <c r="V33" s="4"/>
      <c r="W33" s="4"/>
    </row>
    <row r="34" spans="5:23" ht="16" x14ac:dyDescent="0.2">
      <c r="E34" s="3"/>
      <c r="F34" s="3"/>
      <c r="G34" s="5"/>
      <c r="H34" s="5"/>
      <c r="I34" s="5"/>
      <c r="J34" s="5"/>
      <c r="K34" s="4"/>
      <c r="L34" s="4"/>
      <c r="M34" s="33" t="str">
        <f t="shared" si="27"/>
        <v>SA-LB_ped1</v>
      </c>
      <c r="N34" s="38">
        <v>1199378.1656306628</v>
      </c>
      <c r="O34" s="40">
        <v>0.34576269438323637</v>
      </c>
      <c r="P34" s="41">
        <f t="shared" ref="P34:P42" si="28">1/(Q34/155+$J$2)</f>
        <v>907406.49009596522</v>
      </c>
      <c r="Q34" s="36">
        <v>9.3355927483473828E-5</v>
      </c>
      <c r="V34" s="4"/>
      <c r="W34" s="4"/>
    </row>
    <row r="35" spans="5:23" ht="16" x14ac:dyDescent="0.2">
      <c r="E35" s="3"/>
      <c r="F35" s="3"/>
      <c r="G35" s="5"/>
      <c r="H35" s="5"/>
      <c r="I35" s="5"/>
      <c r="J35" s="5"/>
      <c r="K35" s="4"/>
      <c r="L35" s="4"/>
      <c r="M35" s="33" t="str">
        <f t="shared" si="27"/>
        <v>SA-LB_ped2</v>
      </c>
      <c r="N35" s="38">
        <v>1260048.893719659</v>
      </c>
      <c r="O35" s="40">
        <v>0.32364606966899873</v>
      </c>
      <c r="P35" s="41">
        <f t="shared" si="28"/>
        <v>940277.17001261492</v>
      </c>
      <c r="Q35" s="36">
        <v>8.7384438810629667E-5</v>
      </c>
      <c r="U35" s="4"/>
      <c r="V35" s="4"/>
      <c r="W35" s="4"/>
    </row>
    <row r="36" spans="5:23" ht="16" x14ac:dyDescent="0.2">
      <c r="E36" s="3"/>
      <c r="F36" s="3"/>
      <c r="G36" s="5"/>
      <c r="H36" s="5"/>
      <c r="I36" s="5"/>
      <c r="J36" s="5"/>
      <c r="K36" s="4"/>
      <c r="L36" s="4"/>
      <c r="M36" s="33" t="str">
        <f t="shared" si="27"/>
        <v>SA-LB_ped3</v>
      </c>
      <c r="N36" s="38">
        <v>1464657.5944760628</v>
      </c>
      <c r="O36" s="40">
        <v>0.26255727149314173</v>
      </c>
      <c r="P36" s="41">
        <f t="shared" si="28"/>
        <v>1044819.1343418255</v>
      </c>
      <c r="Q36" s="36">
        <v>7.0890463303148281E-5</v>
      </c>
      <c r="U36" s="4"/>
      <c r="V36" s="4"/>
      <c r="W36" s="4"/>
    </row>
    <row r="37" spans="5:23" ht="16" x14ac:dyDescent="0.2">
      <c r="E37" s="3"/>
      <c r="F37" s="3"/>
      <c r="G37" s="5"/>
      <c r="H37" s="5"/>
      <c r="I37" s="5"/>
      <c r="J37" s="5"/>
      <c r="K37" s="4"/>
      <c r="L37" s="4"/>
      <c r="M37" s="33" t="str">
        <f t="shared" si="27"/>
        <v>SA-LB_ped4</v>
      </c>
      <c r="N37" s="38">
        <v>895277.75500065892</v>
      </c>
      <c r="O37" s="40">
        <v>0.50535593577255977</v>
      </c>
      <c r="P37" s="41">
        <f t="shared" si="28"/>
        <v>724615.07077540387</v>
      </c>
      <c r="Q37" s="36">
        <v>1.3644610265859116E-4</v>
      </c>
      <c r="U37" s="4"/>
      <c r="V37" s="4"/>
      <c r="W37" s="4"/>
    </row>
    <row r="38" spans="5:23" ht="16" x14ac:dyDescent="0.2">
      <c r="E38" s="3"/>
      <c r="F38" s="3"/>
      <c r="G38" s="5"/>
      <c r="H38" s="5"/>
      <c r="I38" s="5"/>
      <c r="J38" s="5"/>
      <c r="K38" s="4"/>
      <c r="L38" s="4"/>
      <c r="M38" s="33" t="str">
        <f t="shared" si="27"/>
        <v>SA-LB_DP0</v>
      </c>
      <c r="N38" s="38">
        <v>1261815.6943199222</v>
      </c>
      <c r="O38" s="40">
        <v>0.32276168054949489</v>
      </c>
      <c r="P38" s="41">
        <f t="shared" si="28"/>
        <v>941641.17761280725</v>
      </c>
      <c r="Q38" s="36">
        <v>8.7145653748363624E-5</v>
      </c>
      <c r="U38" s="4"/>
      <c r="V38" s="4"/>
      <c r="W38" s="4"/>
    </row>
    <row r="39" spans="5:23" ht="16" x14ac:dyDescent="0.2">
      <c r="M39" s="33" t="str">
        <f t="shared" si="27"/>
        <v>SA-LB_DP30</v>
      </c>
      <c r="N39" s="38">
        <v>303844.59691251838</v>
      </c>
      <c r="O39" s="40">
        <v>3.0929703213894379</v>
      </c>
      <c r="P39" s="41">
        <f t="shared" si="28"/>
        <v>270820.02162091155</v>
      </c>
      <c r="Q39" s="36">
        <v>4.9487525142231004E-4</v>
      </c>
    </row>
    <row r="40" spans="5:23" ht="16" x14ac:dyDescent="0.2">
      <c r="M40" s="33" t="str">
        <f t="shared" si="27"/>
        <v>SA-LB_DP85</v>
      </c>
      <c r="N40" s="38">
        <v>414396.43815075629</v>
      </c>
      <c r="O40" s="40">
        <v>2.2768215999797072</v>
      </c>
      <c r="P40" s="41">
        <f t="shared" si="28"/>
        <v>350875.58239022584</v>
      </c>
      <c r="Q40" s="36">
        <v>3.642914559967532E-4</v>
      </c>
    </row>
    <row r="41" spans="5:23" ht="16" x14ac:dyDescent="0.2">
      <c r="M41" s="33" t="str">
        <f t="shared" si="27"/>
        <v>SA-LB_DP150</v>
      </c>
      <c r="N41" s="38">
        <v>334344.1156044192</v>
      </c>
      <c r="O41" s="40">
        <v>3.322787562575761</v>
      </c>
      <c r="P41" s="41">
        <f t="shared" si="28"/>
        <v>254471.06409058848</v>
      </c>
      <c r="Q41" s="36">
        <v>5.3164601001212187E-4</v>
      </c>
    </row>
    <row r="42" spans="5:23" ht="16" x14ac:dyDescent="0.2">
      <c r="M42" s="33" t="str">
        <f t="shared" si="27"/>
        <v>SA-LB_DP255</v>
      </c>
      <c r="N42" s="38">
        <v>331773.12823196215</v>
      </c>
      <c r="O42" s="40">
        <v>5.469137505047299</v>
      </c>
      <c r="P42" s="41">
        <f t="shared" si="28"/>
        <v>162725.80248402001</v>
      </c>
      <c r="Q42" s="36">
        <v>8.7506200080756801E-4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9A3D3-3310-3548-8885-578B16FB3344}">
  <dimension ref="A1:W38"/>
  <sheetViews>
    <sheetView zoomScaleNormal="100" workbookViewId="0">
      <selection activeCell="R20" sqref="R20"/>
    </sheetView>
  </sheetViews>
  <sheetFormatPr baseColWidth="10" defaultColWidth="7.7109375" defaultRowHeight="13" x14ac:dyDescent="0.15"/>
  <cols>
    <col min="1" max="1" width="16.28515625" style="1" bestFit="1" customWidth="1"/>
    <col min="2" max="2" width="10.42578125" style="1" bestFit="1" customWidth="1"/>
    <col min="3" max="3" width="6.28515625" style="1" bestFit="1" customWidth="1"/>
    <col min="4" max="4" width="10.42578125" style="1" bestFit="1" customWidth="1"/>
    <col min="5" max="5" width="9.5703125" style="1" bestFit="1" customWidth="1"/>
    <col min="6" max="6" width="12.28515625" style="1" bestFit="1" customWidth="1"/>
    <col min="7" max="10" width="10.42578125" style="1" bestFit="1" customWidth="1"/>
    <col min="11" max="11" width="11.5703125" style="1" customWidth="1"/>
    <col min="12" max="12" width="13" style="1" bestFit="1" customWidth="1"/>
    <col min="13" max="13" width="14.5703125" style="1" customWidth="1"/>
    <col min="14" max="14" width="18.28515625" style="1" customWidth="1"/>
    <col min="15" max="15" width="13.140625" style="1" bestFit="1" customWidth="1"/>
    <col min="16" max="16" width="19.28515625" style="1" bestFit="1" customWidth="1"/>
    <col min="17" max="17" width="10.42578125" style="1" bestFit="1" customWidth="1"/>
    <col min="18" max="18" width="13" style="1" customWidth="1"/>
    <col min="19" max="19" width="10.5703125" style="1" bestFit="1" customWidth="1"/>
    <col min="20" max="20" width="16.28515625" style="1" bestFit="1" customWidth="1"/>
    <col min="21" max="21" width="10.5703125" style="1" bestFit="1" customWidth="1"/>
    <col min="22" max="22" width="10.7109375" style="1" customWidth="1"/>
    <col min="23" max="256" width="7.7109375" style="1"/>
    <col min="257" max="257" width="6.85546875" style="1" customWidth="1"/>
    <col min="258" max="258" width="4.85546875" style="1" customWidth="1"/>
    <col min="259" max="259" width="9.5703125" style="1" customWidth="1"/>
    <col min="260" max="261" width="6" style="1" customWidth="1"/>
    <col min="262" max="262" width="7" style="1" customWidth="1"/>
    <col min="263" max="263" width="6.5703125" style="1" customWidth="1"/>
    <col min="264" max="264" width="11.28515625" style="1" customWidth="1"/>
    <col min="265" max="266" width="10.42578125" style="1" customWidth="1"/>
    <col min="267" max="267" width="9" style="1" customWidth="1"/>
    <col min="268" max="268" width="12.42578125" style="1" customWidth="1"/>
    <col min="269" max="269" width="10" style="1" customWidth="1"/>
    <col min="270" max="270" width="9.28515625" style="1" customWidth="1"/>
    <col min="271" max="271" width="16" style="1" customWidth="1"/>
    <col min="272" max="272" width="7.5703125" style="1" customWidth="1"/>
    <col min="273" max="273" width="4.5703125" style="1" customWidth="1"/>
    <col min="274" max="274" width="1.85546875" style="1" customWidth="1"/>
    <col min="275" max="275" width="10.28515625" style="1" customWidth="1"/>
    <col min="276" max="276" width="6" style="1" bestFit="1" customWidth="1"/>
    <col min="277" max="512" width="7.7109375" style="1"/>
    <col min="513" max="513" width="6.85546875" style="1" customWidth="1"/>
    <col min="514" max="514" width="4.85546875" style="1" customWidth="1"/>
    <col min="515" max="515" width="9.5703125" style="1" customWidth="1"/>
    <col min="516" max="517" width="6" style="1" customWidth="1"/>
    <col min="518" max="518" width="7" style="1" customWidth="1"/>
    <col min="519" max="519" width="6.5703125" style="1" customWidth="1"/>
    <col min="520" max="520" width="11.28515625" style="1" customWidth="1"/>
    <col min="521" max="522" width="10.42578125" style="1" customWidth="1"/>
    <col min="523" max="523" width="9" style="1" customWidth="1"/>
    <col min="524" max="524" width="12.42578125" style="1" customWidth="1"/>
    <col min="525" max="525" width="10" style="1" customWidth="1"/>
    <col min="526" max="526" width="9.28515625" style="1" customWidth="1"/>
    <col min="527" max="527" width="16" style="1" customWidth="1"/>
    <col min="528" max="528" width="7.5703125" style="1" customWidth="1"/>
    <col min="529" max="529" width="4.5703125" style="1" customWidth="1"/>
    <col min="530" max="530" width="1.85546875" style="1" customWidth="1"/>
    <col min="531" max="531" width="10.28515625" style="1" customWidth="1"/>
    <col min="532" max="532" width="6" style="1" bestFit="1" customWidth="1"/>
    <col min="533" max="768" width="7.7109375" style="1"/>
    <col min="769" max="769" width="6.85546875" style="1" customWidth="1"/>
    <col min="770" max="770" width="4.85546875" style="1" customWidth="1"/>
    <col min="771" max="771" width="9.5703125" style="1" customWidth="1"/>
    <col min="772" max="773" width="6" style="1" customWidth="1"/>
    <col min="774" max="774" width="7" style="1" customWidth="1"/>
    <col min="775" max="775" width="6.5703125" style="1" customWidth="1"/>
    <col min="776" max="776" width="11.28515625" style="1" customWidth="1"/>
    <col min="777" max="778" width="10.42578125" style="1" customWidth="1"/>
    <col min="779" max="779" width="9" style="1" customWidth="1"/>
    <col min="780" max="780" width="12.42578125" style="1" customWidth="1"/>
    <col min="781" max="781" width="10" style="1" customWidth="1"/>
    <col min="782" max="782" width="9.28515625" style="1" customWidth="1"/>
    <col min="783" max="783" width="16" style="1" customWidth="1"/>
    <col min="784" max="784" width="7.5703125" style="1" customWidth="1"/>
    <col min="785" max="785" width="4.5703125" style="1" customWidth="1"/>
    <col min="786" max="786" width="1.85546875" style="1" customWidth="1"/>
    <col min="787" max="787" width="10.28515625" style="1" customWidth="1"/>
    <col min="788" max="788" width="6" style="1" bestFit="1" customWidth="1"/>
    <col min="789" max="1024" width="7.7109375" style="1"/>
    <col min="1025" max="1025" width="6.85546875" style="1" customWidth="1"/>
    <col min="1026" max="1026" width="4.85546875" style="1" customWidth="1"/>
    <col min="1027" max="1027" width="9.5703125" style="1" customWidth="1"/>
    <col min="1028" max="1029" width="6" style="1" customWidth="1"/>
    <col min="1030" max="1030" width="7" style="1" customWidth="1"/>
    <col min="1031" max="1031" width="6.5703125" style="1" customWidth="1"/>
    <col min="1032" max="1032" width="11.28515625" style="1" customWidth="1"/>
    <col min="1033" max="1034" width="10.42578125" style="1" customWidth="1"/>
    <col min="1035" max="1035" width="9" style="1" customWidth="1"/>
    <col min="1036" max="1036" width="12.42578125" style="1" customWidth="1"/>
    <col min="1037" max="1037" width="10" style="1" customWidth="1"/>
    <col min="1038" max="1038" width="9.28515625" style="1" customWidth="1"/>
    <col min="1039" max="1039" width="16" style="1" customWidth="1"/>
    <col min="1040" max="1040" width="7.5703125" style="1" customWidth="1"/>
    <col min="1041" max="1041" width="4.5703125" style="1" customWidth="1"/>
    <col min="1042" max="1042" width="1.85546875" style="1" customWidth="1"/>
    <col min="1043" max="1043" width="10.28515625" style="1" customWidth="1"/>
    <col min="1044" max="1044" width="6" style="1" bestFit="1" customWidth="1"/>
    <col min="1045" max="1280" width="7.7109375" style="1"/>
    <col min="1281" max="1281" width="6.85546875" style="1" customWidth="1"/>
    <col min="1282" max="1282" width="4.85546875" style="1" customWidth="1"/>
    <col min="1283" max="1283" width="9.5703125" style="1" customWidth="1"/>
    <col min="1284" max="1285" width="6" style="1" customWidth="1"/>
    <col min="1286" max="1286" width="7" style="1" customWidth="1"/>
    <col min="1287" max="1287" width="6.5703125" style="1" customWidth="1"/>
    <col min="1288" max="1288" width="11.28515625" style="1" customWidth="1"/>
    <col min="1289" max="1290" width="10.42578125" style="1" customWidth="1"/>
    <col min="1291" max="1291" width="9" style="1" customWidth="1"/>
    <col min="1292" max="1292" width="12.42578125" style="1" customWidth="1"/>
    <col min="1293" max="1293" width="10" style="1" customWidth="1"/>
    <col min="1294" max="1294" width="9.28515625" style="1" customWidth="1"/>
    <col min="1295" max="1295" width="16" style="1" customWidth="1"/>
    <col min="1296" max="1296" width="7.5703125" style="1" customWidth="1"/>
    <col min="1297" max="1297" width="4.5703125" style="1" customWidth="1"/>
    <col min="1298" max="1298" width="1.85546875" style="1" customWidth="1"/>
    <col min="1299" max="1299" width="10.28515625" style="1" customWidth="1"/>
    <col min="1300" max="1300" width="6" style="1" bestFit="1" customWidth="1"/>
    <col min="1301" max="1536" width="7.7109375" style="1"/>
    <col min="1537" max="1537" width="6.85546875" style="1" customWidth="1"/>
    <col min="1538" max="1538" width="4.85546875" style="1" customWidth="1"/>
    <col min="1539" max="1539" width="9.5703125" style="1" customWidth="1"/>
    <col min="1540" max="1541" width="6" style="1" customWidth="1"/>
    <col min="1542" max="1542" width="7" style="1" customWidth="1"/>
    <col min="1543" max="1543" width="6.5703125" style="1" customWidth="1"/>
    <col min="1544" max="1544" width="11.28515625" style="1" customWidth="1"/>
    <col min="1545" max="1546" width="10.42578125" style="1" customWidth="1"/>
    <col min="1547" max="1547" width="9" style="1" customWidth="1"/>
    <col min="1548" max="1548" width="12.42578125" style="1" customWidth="1"/>
    <col min="1549" max="1549" width="10" style="1" customWidth="1"/>
    <col min="1550" max="1550" width="9.28515625" style="1" customWidth="1"/>
    <col min="1551" max="1551" width="16" style="1" customWidth="1"/>
    <col min="1552" max="1552" width="7.5703125" style="1" customWidth="1"/>
    <col min="1553" max="1553" width="4.5703125" style="1" customWidth="1"/>
    <col min="1554" max="1554" width="1.85546875" style="1" customWidth="1"/>
    <col min="1555" max="1555" width="10.28515625" style="1" customWidth="1"/>
    <col min="1556" max="1556" width="6" style="1" bestFit="1" customWidth="1"/>
    <col min="1557" max="1792" width="7.7109375" style="1"/>
    <col min="1793" max="1793" width="6.85546875" style="1" customWidth="1"/>
    <col min="1794" max="1794" width="4.85546875" style="1" customWidth="1"/>
    <col min="1795" max="1795" width="9.5703125" style="1" customWidth="1"/>
    <col min="1796" max="1797" width="6" style="1" customWidth="1"/>
    <col min="1798" max="1798" width="7" style="1" customWidth="1"/>
    <col min="1799" max="1799" width="6.5703125" style="1" customWidth="1"/>
    <col min="1800" max="1800" width="11.28515625" style="1" customWidth="1"/>
    <col min="1801" max="1802" width="10.42578125" style="1" customWidth="1"/>
    <col min="1803" max="1803" width="9" style="1" customWidth="1"/>
    <col min="1804" max="1804" width="12.42578125" style="1" customWidth="1"/>
    <col min="1805" max="1805" width="10" style="1" customWidth="1"/>
    <col min="1806" max="1806" width="9.28515625" style="1" customWidth="1"/>
    <col min="1807" max="1807" width="16" style="1" customWidth="1"/>
    <col min="1808" max="1808" width="7.5703125" style="1" customWidth="1"/>
    <col min="1809" max="1809" width="4.5703125" style="1" customWidth="1"/>
    <col min="1810" max="1810" width="1.85546875" style="1" customWidth="1"/>
    <col min="1811" max="1811" width="10.28515625" style="1" customWidth="1"/>
    <col min="1812" max="1812" width="6" style="1" bestFit="1" customWidth="1"/>
    <col min="1813" max="2048" width="7.7109375" style="1"/>
    <col min="2049" max="2049" width="6.85546875" style="1" customWidth="1"/>
    <col min="2050" max="2050" width="4.85546875" style="1" customWidth="1"/>
    <col min="2051" max="2051" width="9.5703125" style="1" customWidth="1"/>
    <col min="2052" max="2053" width="6" style="1" customWidth="1"/>
    <col min="2054" max="2054" width="7" style="1" customWidth="1"/>
    <col min="2055" max="2055" width="6.5703125" style="1" customWidth="1"/>
    <col min="2056" max="2056" width="11.28515625" style="1" customWidth="1"/>
    <col min="2057" max="2058" width="10.42578125" style="1" customWidth="1"/>
    <col min="2059" max="2059" width="9" style="1" customWidth="1"/>
    <col min="2060" max="2060" width="12.42578125" style="1" customWidth="1"/>
    <col min="2061" max="2061" width="10" style="1" customWidth="1"/>
    <col min="2062" max="2062" width="9.28515625" style="1" customWidth="1"/>
    <col min="2063" max="2063" width="16" style="1" customWidth="1"/>
    <col min="2064" max="2064" width="7.5703125" style="1" customWidth="1"/>
    <col min="2065" max="2065" width="4.5703125" style="1" customWidth="1"/>
    <col min="2066" max="2066" width="1.85546875" style="1" customWidth="1"/>
    <col min="2067" max="2067" width="10.28515625" style="1" customWidth="1"/>
    <col min="2068" max="2068" width="6" style="1" bestFit="1" customWidth="1"/>
    <col min="2069" max="2304" width="7.7109375" style="1"/>
    <col min="2305" max="2305" width="6.85546875" style="1" customWidth="1"/>
    <col min="2306" max="2306" width="4.85546875" style="1" customWidth="1"/>
    <col min="2307" max="2307" width="9.5703125" style="1" customWidth="1"/>
    <col min="2308" max="2309" width="6" style="1" customWidth="1"/>
    <col min="2310" max="2310" width="7" style="1" customWidth="1"/>
    <col min="2311" max="2311" width="6.5703125" style="1" customWidth="1"/>
    <col min="2312" max="2312" width="11.28515625" style="1" customWidth="1"/>
    <col min="2313" max="2314" width="10.42578125" style="1" customWidth="1"/>
    <col min="2315" max="2315" width="9" style="1" customWidth="1"/>
    <col min="2316" max="2316" width="12.42578125" style="1" customWidth="1"/>
    <col min="2317" max="2317" width="10" style="1" customWidth="1"/>
    <col min="2318" max="2318" width="9.28515625" style="1" customWidth="1"/>
    <col min="2319" max="2319" width="16" style="1" customWidth="1"/>
    <col min="2320" max="2320" width="7.5703125" style="1" customWidth="1"/>
    <col min="2321" max="2321" width="4.5703125" style="1" customWidth="1"/>
    <col min="2322" max="2322" width="1.85546875" style="1" customWidth="1"/>
    <col min="2323" max="2323" width="10.28515625" style="1" customWidth="1"/>
    <col min="2324" max="2324" width="6" style="1" bestFit="1" customWidth="1"/>
    <col min="2325" max="2560" width="7.7109375" style="1"/>
    <col min="2561" max="2561" width="6.85546875" style="1" customWidth="1"/>
    <col min="2562" max="2562" width="4.85546875" style="1" customWidth="1"/>
    <col min="2563" max="2563" width="9.5703125" style="1" customWidth="1"/>
    <col min="2564" max="2565" width="6" style="1" customWidth="1"/>
    <col min="2566" max="2566" width="7" style="1" customWidth="1"/>
    <col min="2567" max="2567" width="6.5703125" style="1" customWidth="1"/>
    <col min="2568" max="2568" width="11.28515625" style="1" customWidth="1"/>
    <col min="2569" max="2570" width="10.42578125" style="1" customWidth="1"/>
    <col min="2571" max="2571" width="9" style="1" customWidth="1"/>
    <col min="2572" max="2572" width="12.42578125" style="1" customWidth="1"/>
    <col min="2573" max="2573" width="10" style="1" customWidth="1"/>
    <col min="2574" max="2574" width="9.28515625" style="1" customWidth="1"/>
    <col min="2575" max="2575" width="16" style="1" customWidth="1"/>
    <col min="2576" max="2576" width="7.5703125" style="1" customWidth="1"/>
    <col min="2577" max="2577" width="4.5703125" style="1" customWidth="1"/>
    <col min="2578" max="2578" width="1.85546875" style="1" customWidth="1"/>
    <col min="2579" max="2579" width="10.28515625" style="1" customWidth="1"/>
    <col min="2580" max="2580" width="6" style="1" bestFit="1" customWidth="1"/>
    <col min="2581" max="2816" width="7.7109375" style="1"/>
    <col min="2817" max="2817" width="6.85546875" style="1" customWidth="1"/>
    <col min="2818" max="2818" width="4.85546875" style="1" customWidth="1"/>
    <col min="2819" max="2819" width="9.5703125" style="1" customWidth="1"/>
    <col min="2820" max="2821" width="6" style="1" customWidth="1"/>
    <col min="2822" max="2822" width="7" style="1" customWidth="1"/>
    <col min="2823" max="2823" width="6.5703125" style="1" customWidth="1"/>
    <col min="2824" max="2824" width="11.28515625" style="1" customWidth="1"/>
    <col min="2825" max="2826" width="10.42578125" style="1" customWidth="1"/>
    <col min="2827" max="2827" width="9" style="1" customWidth="1"/>
    <col min="2828" max="2828" width="12.42578125" style="1" customWidth="1"/>
    <col min="2829" max="2829" width="10" style="1" customWidth="1"/>
    <col min="2830" max="2830" width="9.28515625" style="1" customWidth="1"/>
    <col min="2831" max="2831" width="16" style="1" customWidth="1"/>
    <col min="2832" max="2832" width="7.5703125" style="1" customWidth="1"/>
    <col min="2833" max="2833" width="4.5703125" style="1" customWidth="1"/>
    <col min="2834" max="2834" width="1.85546875" style="1" customWidth="1"/>
    <col min="2835" max="2835" width="10.28515625" style="1" customWidth="1"/>
    <col min="2836" max="2836" width="6" style="1" bestFit="1" customWidth="1"/>
    <col min="2837" max="3072" width="7.7109375" style="1"/>
    <col min="3073" max="3073" width="6.85546875" style="1" customWidth="1"/>
    <col min="3074" max="3074" width="4.85546875" style="1" customWidth="1"/>
    <col min="3075" max="3075" width="9.5703125" style="1" customWidth="1"/>
    <col min="3076" max="3077" width="6" style="1" customWidth="1"/>
    <col min="3078" max="3078" width="7" style="1" customWidth="1"/>
    <col min="3079" max="3079" width="6.5703125" style="1" customWidth="1"/>
    <col min="3080" max="3080" width="11.28515625" style="1" customWidth="1"/>
    <col min="3081" max="3082" width="10.42578125" style="1" customWidth="1"/>
    <col min="3083" max="3083" width="9" style="1" customWidth="1"/>
    <col min="3084" max="3084" width="12.42578125" style="1" customWidth="1"/>
    <col min="3085" max="3085" width="10" style="1" customWidth="1"/>
    <col min="3086" max="3086" width="9.28515625" style="1" customWidth="1"/>
    <col min="3087" max="3087" width="16" style="1" customWidth="1"/>
    <col min="3088" max="3088" width="7.5703125" style="1" customWidth="1"/>
    <col min="3089" max="3089" width="4.5703125" style="1" customWidth="1"/>
    <col min="3090" max="3090" width="1.85546875" style="1" customWidth="1"/>
    <col min="3091" max="3091" width="10.28515625" style="1" customWidth="1"/>
    <col min="3092" max="3092" width="6" style="1" bestFit="1" customWidth="1"/>
    <col min="3093" max="3328" width="7.7109375" style="1"/>
    <col min="3329" max="3329" width="6.85546875" style="1" customWidth="1"/>
    <col min="3330" max="3330" width="4.85546875" style="1" customWidth="1"/>
    <col min="3331" max="3331" width="9.5703125" style="1" customWidth="1"/>
    <col min="3332" max="3333" width="6" style="1" customWidth="1"/>
    <col min="3334" max="3334" width="7" style="1" customWidth="1"/>
    <col min="3335" max="3335" width="6.5703125" style="1" customWidth="1"/>
    <col min="3336" max="3336" width="11.28515625" style="1" customWidth="1"/>
    <col min="3337" max="3338" width="10.42578125" style="1" customWidth="1"/>
    <col min="3339" max="3339" width="9" style="1" customWidth="1"/>
    <col min="3340" max="3340" width="12.42578125" style="1" customWidth="1"/>
    <col min="3341" max="3341" width="10" style="1" customWidth="1"/>
    <col min="3342" max="3342" width="9.28515625" style="1" customWidth="1"/>
    <col min="3343" max="3343" width="16" style="1" customWidth="1"/>
    <col min="3344" max="3344" width="7.5703125" style="1" customWidth="1"/>
    <col min="3345" max="3345" width="4.5703125" style="1" customWidth="1"/>
    <col min="3346" max="3346" width="1.85546875" style="1" customWidth="1"/>
    <col min="3347" max="3347" width="10.28515625" style="1" customWidth="1"/>
    <col min="3348" max="3348" width="6" style="1" bestFit="1" customWidth="1"/>
    <col min="3349" max="3584" width="7.7109375" style="1"/>
    <col min="3585" max="3585" width="6.85546875" style="1" customWidth="1"/>
    <col min="3586" max="3586" width="4.85546875" style="1" customWidth="1"/>
    <col min="3587" max="3587" width="9.5703125" style="1" customWidth="1"/>
    <col min="3588" max="3589" width="6" style="1" customWidth="1"/>
    <col min="3590" max="3590" width="7" style="1" customWidth="1"/>
    <col min="3591" max="3591" width="6.5703125" style="1" customWidth="1"/>
    <col min="3592" max="3592" width="11.28515625" style="1" customWidth="1"/>
    <col min="3593" max="3594" width="10.42578125" style="1" customWidth="1"/>
    <col min="3595" max="3595" width="9" style="1" customWidth="1"/>
    <col min="3596" max="3596" width="12.42578125" style="1" customWidth="1"/>
    <col min="3597" max="3597" width="10" style="1" customWidth="1"/>
    <col min="3598" max="3598" width="9.28515625" style="1" customWidth="1"/>
    <col min="3599" max="3599" width="16" style="1" customWidth="1"/>
    <col min="3600" max="3600" width="7.5703125" style="1" customWidth="1"/>
    <col min="3601" max="3601" width="4.5703125" style="1" customWidth="1"/>
    <col min="3602" max="3602" width="1.85546875" style="1" customWidth="1"/>
    <col min="3603" max="3603" width="10.28515625" style="1" customWidth="1"/>
    <col min="3604" max="3604" width="6" style="1" bestFit="1" customWidth="1"/>
    <col min="3605" max="3840" width="7.7109375" style="1"/>
    <col min="3841" max="3841" width="6.85546875" style="1" customWidth="1"/>
    <col min="3842" max="3842" width="4.85546875" style="1" customWidth="1"/>
    <col min="3843" max="3843" width="9.5703125" style="1" customWidth="1"/>
    <col min="3844" max="3845" width="6" style="1" customWidth="1"/>
    <col min="3846" max="3846" width="7" style="1" customWidth="1"/>
    <col min="3847" max="3847" width="6.5703125" style="1" customWidth="1"/>
    <col min="3848" max="3848" width="11.28515625" style="1" customWidth="1"/>
    <col min="3849" max="3850" width="10.42578125" style="1" customWidth="1"/>
    <col min="3851" max="3851" width="9" style="1" customWidth="1"/>
    <col min="3852" max="3852" width="12.42578125" style="1" customWidth="1"/>
    <col min="3853" max="3853" width="10" style="1" customWidth="1"/>
    <col min="3854" max="3854" width="9.28515625" style="1" customWidth="1"/>
    <col min="3855" max="3855" width="16" style="1" customWidth="1"/>
    <col min="3856" max="3856" width="7.5703125" style="1" customWidth="1"/>
    <col min="3857" max="3857" width="4.5703125" style="1" customWidth="1"/>
    <col min="3858" max="3858" width="1.85546875" style="1" customWidth="1"/>
    <col min="3859" max="3859" width="10.28515625" style="1" customWidth="1"/>
    <col min="3860" max="3860" width="6" style="1" bestFit="1" customWidth="1"/>
    <col min="3861" max="4096" width="7.7109375" style="1"/>
    <col min="4097" max="4097" width="6.85546875" style="1" customWidth="1"/>
    <col min="4098" max="4098" width="4.85546875" style="1" customWidth="1"/>
    <col min="4099" max="4099" width="9.5703125" style="1" customWidth="1"/>
    <col min="4100" max="4101" width="6" style="1" customWidth="1"/>
    <col min="4102" max="4102" width="7" style="1" customWidth="1"/>
    <col min="4103" max="4103" width="6.5703125" style="1" customWidth="1"/>
    <col min="4104" max="4104" width="11.28515625" style="1" customWidth="1"/>
    <col min="4105" max="4106" width="10.42578125" style="1" customWidth="1"/>
    <col min="4107" max="4107" width="9" style="1" customWidth="1"/>
    <col min="4108" max="4108" width="12.42578125" style="1" customWidth="1"/>
    <col min="4109" max="4109" width="10" style="1" customWidth="1"/>
    <col min="4110" max="4110" width="9.28515625" style="1" customWidth="1"/>
    <col min="4111" max="4111" width="16" style="1" customWidth="1"/>
    <col min="4112" max="4112" width="7.5703125" style="1" customWidth="1"/>
    <col min="4113" max="4113" width="4.5703125" style="1" customWidth="1"/>
    <col min="4114" max="4114" width="1.85546875" style="1" customWidth="1"/>
    <col min="4115" max="4115" width="10.28515625" style="1" customWidth="1"/>
    <col min="4116" max="4116" width="6" style="1" bestFit="1" customWidth="1"/>
    <col min="4117" max="4352" width="7.7109375" style="1"/>
    <col min="4353" max="4353" width="6.85546875" style="1" customWidth="1"/>
    <col min="4354" max="4354" width="4.85546875" style="1" customWidth="1"/>
    <col min="4355" max="4355" width="9.5703125" style="1" customWidth="1"/>
    <col min="4356" max="4357" width="6" style="1" customWidth="1"/>
    <col min="4358" max="4358" width="7" style="1" customWidth="1"/>
    <col min="4359" max="4359" width="6.5703125" style="1" customWidth="1"/>
    <col min="4360" max="4360" width="11.28515625" style="1" customWidth="1"/>
    <col min="4361" max="4362" width="10.42578125" style="1" customWidth="1"/>
    <col min="4363" max="4363" width="9" style="1" customWidth="1"/>
    <col min="4364" max="4364" width="12.42578125" style="1" customWidth="1"/>
    <col min="4365" max="4365" width="10" style="1" customWidth="1"/>
    <col min="4366" max="4366" width="9.28515625" style="1" customWidth="1"/>
    <col min="4367" max="4367" width="16" style="1" customWidth="1"/>
    <col min="4368" max="4368" width="7.5703125" style="1" customWidth="1"/>
    <col min="4369" max="4369" width="4.5703125" style="1" customWidth="1"/>
    <col min="4370" max="4370" width="1.85546875" style="1" customWidth="1"/>
    <col min="4371" max="4371" width="10.28515625" style="1" customWidth="1"/>
    <col min="4372" max="4372" width="6" style="1" bestFit="1" customWidth="1"/>
    <col min="4373" max="4608" width="7.7109375" style="1"/>
    <col min="4609" max="4609" width="6.85546875" style="1" customWidth="1"/>
    <col min="4610" max="4610" width="4.85546875" style="1" customWidth="1"/>
    <col min="4611" max="4611" width="9.5703125" style="1" customWidth="1"/>
    <col min="4612" max="4613" width="6" style="1" customWidth="1"/>
    <col min="4614" max="4614" width="7" style="1" customWidth="1"/>
    <col min="4615" max="4615" width="6.5703125" style="1" customWidth="1"/>
    <col min="4616" max="4616" width="11.28515625" style="1" customWidth="1"/>
    <col min="4617" max="4618" width="10.42578125" style="1" customWidth="1"/>
    <col min="4619" max="4619" width="9" style="1" customWidth="1"/>
    <col min="4620" max="4620" width="12.42578125" style="1" customWidth="1"/>
    <col min="4621" max="4621" width="10" style="1" customWidth="1"/>
    <col min="4622" max="4622" width="9.28515625" style="1" customWidth="1"/>
    <col min="4623" max="4623" width="16" style="1" customWidth="1"/>
    <col min="4624" max="4624" width="7.5703125" style="1" customWidth="1"/>
    <col min="4625" max="4625" width="4.5703125" style="1" customWidth="1"/>
    <col min="4626" max="4626" width="1.85546875" style="1" customWidth="1"/>
    <col min="4627" max="4627" width="10.28515625" style="1" customWidth="1"/>
    <col min="4628" max="4628" width="6" style="1" bestFit="1" customWidth="1"/>
    <col min="4629" max="4864" width="7.7109375" style="1"/>
    <col min="4865" max="4865" width="6.85546875" style="1" customWidth="1"/>
    <col min="4866" max="4866" width="4.85546875" style="1" customWidth="1"/>
    <col min="4867" max="4867" width="9.5703125" style="1" customWidth="1"/>
    <col min="4868" max="4869" width="6" style="1" customWidth="1"/>
    <col min="4870" max="4870" width="7" style="1" customWidth="1"/>
    <col min="4871" max="4871" width="6.5703125" style="1" customWidth="1"/>
    <col min="4872" max="4872" width="11.28515625" style="1" customWidth="1"/>
    <col min="4873" max="4874" width="10.42578125" style="1" customWidth="1"/>
    <col min="4875" max="4875" width="9" style="1" customWidth="1"/>
    <col min="4876" max="4876" width="12.42578125" style="1" customWidth="1"/>
    <col min="4877" max="4877" width="10" style="1" customWidth="1"/>
    <col min="4878" max="4878" width="9.28515625" style="1" customWidth="1"/>
    <col min="4879" max="4879" width="16" style="1" customWidth="1"/>
    <col min="4880" max="4880" width="7.5703125" style="1" customWidth="1"/>
    <col min="4881" max="4881" width="4.5703125" style="1" customWidth="1"/>
    <col min="4882" max="4882" width="1.85546875" style="1" customWidth="1"/>
    <col min="4883" max="4883" width="10.28515625" style="1" customWidth="1"/>
    <col min="4884" max="4884" width="6" style="1" bestFit="1" customWidth="1"/>
    <col min="4885" max="5120" width="7.7109375" style="1"/>
    <col min="5121" max="5121" width="6.85546875" style="1" customWidth="1"/>
    <col min="5122" max="5122" width="4.85546875" style="1" customWidth="1"/>
    <col min="5123" max="5123" width="9.5703125" style="1" customWidth="1"/>
    <col min="5124" max="5125" width="6" style="1" customWidth="1"/>
    <col min="5126" max="5126" width="7" style="1" customWidth="1"/>
    <col min="5127" max="5127" width="6.5703125" style="1" customWidth="1"/>
    <col min="5128" max="5128" width="11.28515625" style="1" customWidth="1"/>
    <col min="5129" max="5130" width="10.42578125" style="1" customWidth="1"/>
    <col min="5131" max="5131" width="9" style="1" customWidth="1"/>
    <col min="5132" max="5132" width="12.42578125" style="1" customWidth="1"/>
    <col min="5133" max="5133" width="10" style="1" customWidth="1"/>
    <col min="5134" max="5134" width="9.28515625" style="1" customWidth="1"/>
    <col min="5135" max="5135" width="16" style="1" customWidth="1"/>
    <col min="5136" max="5136" width="7.5703125" style="1" customWidth="1"/>
    <col min="5137" max="5137" width="4.5703125" style="1" customWidth="1"/>
    <col min="5138" max="5138" width="1.85546875" style="1" customWidth="1"/>
    <col min="5139" max="5139" width="10.28515625" style="1" customWidth="1"/>
    <col min="5140" max="5140" width="6" style="1" bestFit="1" customWidth="1"/>
    <col min="5141" max="5376" width="7.7109375" style="1"/>
    <col min="5377" max="5377" width="6.85546875" style="1" customWidth="1"/>
    <col min="5378" max="5378" width="4.85546875" style="1" customWidth="1"/>
    <col min="5379" max="5379" width="9.5703125" style="1" customWidth="1"/>
    <col min="5380" max="5381" width="6" style="1" customWidth="1"/>
    <col min="5382" max="5382" width="7" style="1" customWidth="1"/>
    <col min="5383" max="5383" width="6.5703125" style="1" customWidth="1"/>
    <col min="5384" max="5384" width="11.28515625" style="1" customWidth="1"/>
    <col min="5385" max="5386" width="10.42578125" style="1" customWidth="1"/>
    <col min="5387" max="5387" width="9" style="1" customWidth="1"/>
    <col min="5388" max="5388" width="12.42578125" style="1" customWidth="1"/>
    <col min="5389" max="5389" width="10" style="1" customWidth="1"/>
    <col min="5390" max="5390" width="9.28515625" style="1" customWidth="1"/>
    <col min="5391" max="5391" width="16" style="1" customWidth="1"/>
    <col min="5392" max="5392" width="7.5703125" style="1" customWidth="1"/>
    <col min="5393" max="5393" width="4.5703125" style="1" customWidth="1"/>
    <col min="5394" max="5394" width="1.85546875" style="1" customWidth="1"/>
    <col min="5395" max="5395" width="10.28515625" style="1" customWidth="1"/>
    <col min="5396" max="5396" width="6" style="1" bestFit="1" customWidth="1"/>
    <col min="5397" max="5632" width="7.7109375" style="1"/>
    <col min="5633" max="5633" width="6.85546875" style="1" customWidth="1"/>
    <col min="5634" max="5634" width="4.85546875" style="1" customWidth="1"/>
    <col min="5635" max="5635" width="9.5703125" style="1" customWidth="1"/>
    <col min="5636" max="5637" width="6" style="1" customWidth="1"/>
    <col min="5638" max="5638" width="7" style="1" customWidth="1"/>
    <col min="5639" max="5639" width="6.5703125" style="1" customWidth="1"/>
    <col min="5640" max="5640" width="11.28515625" style="1" customWidth="1"/>
    <col min="5641" max="5642" width="10.42578125" style="1" customWidth="1"/>
    <col min="5643" max="5643" width="9" style="1" customWidth="1"/>
    <col min="5644" max="5644" width="12.42578125" style="1" customWidth="1"/>
    <col min="5645" max="5645" width="10" style="1" customWidth="1"/>
    <col min="5646" max="5646" width="9.28515625" style="1" customWidth="1"/>
    <col min="5647" max="5647" width="16" style="1" customWidth="1"/>
    <col min="5648" max="5648" width="7.5703125" style="1" customWidth="1"/>
    <col min="5649" max="5649" width="4.5703125" style="1" customWidth="1"/>
    <col min="5650" max="5650" width="1.85546875" style="1" customWidth="1"/>
    <col min="5651" max="5651" width="10.28515625" style="1" customWidth="1"/>
    <col min="5652" max="5652" width="6" style="1" bestFit="1" customWidth="1"/>
    <col min="5653" max="5888" width="7.7109375" style="1"/>
    <col min="5889" max="5889" width="6.85546875" style="1" customWidth="1"/>
    <col min="5890" max="5890" width="4.85546875" style="1" customWidth="1"/>
    <col min="5891" max="5891" width="9.5703125" style="1" customWidth="1"/>
    <col min="5892" max="5893" width="6" style="1" customWidth="1"/>
    <col min="5894" max="5894" width="7" style="1" customWidth="1"/>
    <col min="5895" max="5895" width="6.5703125" style="1" customWidth="1"/>
    <col min="5896" max="5896" width="11.28515625" style="1" customWidth="1"/>
    <col min="5897" max="5898" width="10.42578125" style="1" customWidth="1"/>
    <col min="5899" max="5899" width="9" style="1" customWidth="1"/>
    <col min="5900" max="5900" width="12.42578125" style="1" customWidth="1"/>
    <col min="5901" max="5901" width="10" style="1" customWidth="1"/>
    <col min="5902" max="5902" width="9.28515625" style="1" customWidth="1"/>
    <col min="5903" max="5903" width="16" style="1" customWidth="1"/>
    <col min="5904" max="5904" width="7.5703125" style="1" customWidth="1"/>
    <col min="5905" max="5905" width="4.5703125" style="1" customWidth="1"/>
    <col min="5906" max="5906" width="1.85546875" style="1" customWidth="1"/>
    <col min="5907" max="5907" width="10.28515625" style="1" customWidth="1"/>
    <col min="5908" max="5908" width="6" style="1" bestFit="1" customWidth="1"/>
    <col min="5909" max="6144" width="7.7109375" style="1"/>
    <col min="6145" max="6145" width="6.85546875" style="1" customWidth="1"/>
    <col min="6146" max="6146" width="4.85546875" style="1" customWidth="1"/>
    <col min="6147" max="6147" width="9.5703125" style="1" customWidth="1"/>
    <col min="6148" max="6149" width="6" style="1" customWidth="1"/>
    <col min="6150" max="6150" width="7" style="1" customWidth="1"/>
    <col min="6151" max="6151" width="6.5703125" style="1" customWidth="1"/>
    <col min="6152" max="6152" width="11.28515625" style="1" customWidth="1"/>
    <col min="6153" max="6154" width="10.42578125" style="1" customWidth="1"/>
    <col min="6155" max="6155" width="9" style="1" customWidth="1"/>
    <col min="6156" max="6156" width="12.42578125" style="1" customWidth="1"/>
    <col min="6157" max="6157" width="10" style="1" customWidth="1"/>
    <col min="6158" max="6158" width="9.28515625" style="1" customWidth="1"/>
    <col min="6159" max="6159" width="16" style="1" customWidth="1"/>
    <col min="6160" max="6160" width="7.5703125" style="1" customWidth="1"/>
    <col min="6161" max="6161" width="4.5703125" style="1" customWidth="1"/>
    <col min="6162" max="6162" width="1.85546875" style="1" customWidth="1"/>
    <col min="6163" max="6163" width="10.28515625" style="1" customWidth="1"/>
    <col min="6164" max="6164" width="6" style="1" bestFit="1" customWidth="1"/>
    <col min="6165" max="6400" width="7.7109375" style="1"/>
    <col min="6401" max="6401" width="6.85546875" style="1" customWidth="1"/>
    <col min="6402" max="6402" width="4.85546875" style="1" customWidth="1"/>
    <col min="6403" max="6403" width="9.5703125" style="1" customWidth="1"/>
    <col min="6404" max="6405" width="6" style="1" customWidth="1"/>
    <col min="6406" max="6406" width="7" style="1" customWidth="1"/>
    <col min="6407" max="6407" width="6.5703125" style="1" customWidth="1"/>
    <col min="6408" max="6408" width="11.28515625" style="1" customWidth="1"/>
    <col min="6409" max="6410" width="10.42578125" style="1" customWidth="1"/>
    <col min="6411" max="6411" width="9" style="1" customWidth="1"/>
    <col min="6412" max="6412" width="12.42578125" style="1" customWidth="1"/>
    <col min="6413" max="6413" width="10" style="1" customWidth="1"/>
    <col min="6414" max="6414" width="9.28515625" style="1" customWidth="1"/>
    <col min="6415" max="6415" width="16" style="1" customWidth="1"/>
    <col min="6416" max="6416" width="7.5703125" style="1" customWidth="1"/>
    <col min="6417" max="6417" width="4.5703125" style="1" customWidth="1"/>
    <col min="6418" max="6418" width="1.85546875" style="1" customWidth="1"/>
    <col min="6419" max="6419" width="10.28515625" style="1" customWidth="1"/>
    <col min="6420" max="6420" width="6" style="1" bestFit="1" customWidth="1"/>
    <col min="6421" max="6656" width="7.7109375" style="1"/>
    <col min="6657" max="6657" width="6.85546875" style="1" customWidth="1"/>
    <col min="6658" max="6658" width="4.85546875" style="1" customWidth="1"/>
    <col min="6659" max="6659" width="9.5703125" style="1" customWidth="1"/>
    <col min="6660" max="6661" width="6" style="1" customWidth="1"/>
    <col min="6662" max="6662" width="7" style="1" customWidth="1"/>
    <col min="6663" max="6663" width="6.5703125" style="1" customWidth="1"/>
    <col min="6664" max="6664" width="11.28515625" style="1" customWidth="1"/>
    <col min="6665" max="6666" width="10.42578125" style="1" customWidth="1"/>
    <col min="6667" max="6667" width="9" style="1" customWidth="1"/>
    <col min="6668" max="6668" width="12.42578125" style="1" customWidth="1"/>
    <col min="6669" max="6669" width="10" style="1" customWidth="1"/>
    <col min="6670" max="6670" width="9.28515625" style="1" customWidth="1"/>
    <col min="6671" max="6671" width="16" style="1" customWidth="1"/>
    <col min="6672" max="6672" width="7.5703125" style="1" customWidth="1"/>
    <col min="6673" max="6673" width="4.5703125" style="1" customWidth="1"/>
    <col min="6674" max="6674" width="1.85546875" style="1" customWidth="1"/>
    <col min="6675" max="6675" width="10.28515625" style="1" customWidth="1"/>
    <col min="6676" max="6676" width="6" style="1" bestFit="1" customWidth="1"/>
    <col min="6677" max="6912" width="7.7109375" style="1"/>
    <col min="6913" max="6913" width="6.85546875" style="1" customWidth="1"/>
    <col min="6914" max="6914" width="4.85546875" style="1" customWidth="1"/>
    <col min="6915" max="6915" width="9.5703125" style="1" customWidth="1"/>
    <col min="6916" max="6917" width="6" style="1" customWidth="1"/>
    <col min="6918" max="6918" width="7" style="1" customWidth="1"/>
    <col min="6919" max="6919" width="6.5703125" style="1" customWidth="1"/>
    <col min="6920" max="6920" width="11.28515625" style="1" customWidth="1"/>
    <col min="6921" max="6922" width="10.42578125" style="1" customWidth="1"/>
    <col min="6923" max="6923" width="9" style="1" customWidth="1"/>
    <col min="6924" max="6924" width="12.42578125" style="1" customWidth="1"/>
    <col min="6925" max="6925" width="10" style="1" customWidth="1"/>
    <col min="6926" max="6926" width="9.28515625" style="1" customWidth="1"/>
    <col min="6927" max="6927" width="16" style="1" customWidth="1"/>
    <col min="6928" max="6928" width="7.5703125" style="1" customWidth="1"/>
    <col min="6929" max="6929" width="4.5703125" style="1" customWidth="1"/>
    <col min="6930" max="6930" width="1.85546875" style="1" customWidth="1"/>
    <col min="6931" max="6931" width="10.28515625" style="1" customWidth="1"/>
    <col min="6932" max="6932" width="6" style="1" bestFit="1" customWidth="1"/>
    <col min="6933" max="7168" width="7.7109375" style="1"/>
    <col min="7169" max="7169" width="6.85546875" style="1" customWidth="1"/>
    <col min="7170" max="7170" width="4.85546875" style="1" customWidth="1"/>
    <col min="7171" max="7171" width="9.5703125" style="1" customWidth="1"/>
    <col min="7172" max="7173" width="6" style="1" customWidth="1"/>
    <col min="7174" max="7174" width="7" style="1" customWidth="1"/>
    <col min="7175" max="7175" width="6.5703125" style="1" customWidth="1"/>
    <col min="7176" max="7176" width="11.28515625" style="1" customWidth="1"/>
    <col min="7177" max="7178" width="10.42578125" style="1" customWidth="1"/>
    <col min="7179" max="7179" width="9" style="1" customWidth="1"/>
    <col min="7180" max="7180" width="12.42578125" style="1" customWidth="1"/>
    <col min="7181" max="7181" width="10" style="1" customWidth="1"/>
    <col min="7182" max="7182" width="9.28515625" style="1" customWidth="1"/>
    <col min="7183" max="7183" width="16" style="1" customWidth="1"/>
    <col min="7184" max="7184" width="7.5703125" style="1" customWidth="1"/>
    <col min="7185" max="7185" width="4.5703125" style="1" customWidth="1"/>
    <col min="7186" max="7186" width="1.85546875" style="1" customWidth="1"/>
    <col min="7187" max="7187" width="10.28515625" style="1" customWidth="1"/>
    <col min="7188" max="7188" width="6" style="1" bestFit="1" customWidth="1"/>
    <col min="7189" max="7424" width="7.7109375" style="1"/>
    <col min="7425" max="7425" width="6.85546875" style="1" customWidth="1"/>
    <col min="7426" max="7426" width="4.85546875" style="1" customWidth="1"/>
    <col min="7427" max="7427" width="9.5703125" style="1" customWidth="1"/>
    <col min="7428" max="7429" width="6" style="1" customWidth="1"/>
    <col min="7430" max="7430" width="7" style="1" customWidth="1"/>
    <col min="7431" max="7431" width="6.5703125" style="1" customWidth="1"/>
    <col min="7432" max="7432" width="11.28515625" style="1" customWidth="1"/>
    <col min="7433" max="7434" width="10.42578125" style="1" customWidth="1"/>
    <col min="7435" max="7435" width="9" style="1" customWidth="1"/>
    <col min="7436" max="7436" width="12.42578125" style="1" customWidth="1"/>
    <col min="7437" max="7437" width="10" style="1" customWidth="1"/>
    <col min="7438" max="7438" width="9.28515625" style="1" customWidth="1"/>
    <col min="7439" max="7439" width="16" style="1" customWidth="1"/>
    <col min="7440" max="7440" width="7.5703125" style="1" customWidth="1"/>
    <col min="7441" max="7441" width="4.5703125" style="1" customWidth="1"/>
    <col min="7442" max="7442" width="1.85546875" style="1" customWidth="1"/>
    <col min="7443" max="7443" width="10.28515625" style="1" customWidth="1"/>
    <col min="7444" max="7444" width="6" style="1" bestFit="1" customWidth="1"/>
    <col min="7445" max="7680" width="7.7109375" style="1"/>
    <col min="7681" max="7681" width="6.85546875" style="1" customWidth="1"/>
    <col min="7682" max="7682" width="4.85546875" style="1" customWidth="1"/>
    <col min="7683" max="7683" width="9.5703125" style="1" customWidth="1"/>
    <col min="7684" max="7685" width="6" style="1" customWidth="1"/>
    <col min="7686" max="7686" width="7" style="1" customWidth="1"/>
    <col min="7687" max="7687" width="6.5703125" style="1" customWidth="1"/>
    <col min="7688" max="7688" width="11.28515625" style="1" customWidth="1"/>
    <col min="7689" max="7690" width="10.42578125" style="1" customWidth="1"/>
    <col min="7691" max="7691" width="9" style="1" customWidth="1"/>
    <col min="7692" max="7692" width="12.42578125" style="1" customWidth="1"/>
    <col min="7693" max="7693" width="10" style="1" customWidth="1"/>
    <col min="7694" max="7694" width="9.28515625" style="1" customWidth="1"/>
    <col min="7695" max="7695" width="16" style="1" customWidth="1"/>
    <col min="7696" max="7696" width="7.5703125" style="1" customWidth="1"/>
    <col min="7697" max="7697" width="4.5703125" style="1" customWidth="1"/>
    <col min="7698" max="7698" width="1.85546875" style="1" customWidth="1"/>
    <col min="7699" max="7699" width="10.28515625" style="1" customWidth="1"/>
    <col min="7700" max="7700" width="6" style="1" bestFit="1" customWidth="1"/>
    <col min="7701" max="7936" width="7.7109375" style="1"/>
    <col min="7937" max="7937" width="6.85546875" style="1" customWidth="1"/>
    <col min="7938" max="7938" width="4.85546875" style="1" customWidth="1"/>
    <col min="7939" max="7939" width="9.5703125" style="1" customWidth="1"/>
    <col min="7940" max="7941" width="6" style="1" customWidth="1"/>
    <col min="7942" max="7942" width="7" style="1" customWidth="1"/>
    <col min="7943" max="7943" width="6.5703125" style="1" customWidth="1"/>
    <col min="7944" max="7944" width="11.28515625" style="1" customWidth="1"/>
    <col min="7945" max="7946" width="10.42578125" style="1" customWidth="1"/>
    <col min="7947" max="7947" width="9" style="1" customWidth="1"/>
    <col min="7948" max="7948" width="12.42578125" style="1" customWidth="1"/>
    <col min="7949" max="7949" width="10" style="1" customWidth="1"/>
    <col min="7950" max="7950" width="9.28515625" style="1" customWidth="1"/>
    <col min="7951" max="7951" width="16" style="1" customWidth="1"/>
    <col min="7952" max="7952" width="7.5703125" style="1" customWidth="1"/>
    <col min="7953" max="7953" width="4.5703125" style="1" customWidth="1"/>
    <col min="7954" max="7954" width="1.85546875" style="1" customWidth="1"/>
    <col min="7955" max="7955" width="10.28515625" style="1" customWidth="1"/>
    <col min="7956" max="7956" width="6" style="1" bestFit="1" customWidth="1"/>
    <col min="7957" max="8192" width="7.7109375" style="1"/>
    <col min="8193" max="8193" width="6.85546875" style="1" customWidth="1"/>
    <col min="8194" max="8194" width="4.85546875" style="1" customWidth="1"/>
    <col min="8195" max="8195" width="9.5703125" style="1" customWidth="1"/>
    <col min="8196" max="8197" width="6" style="1" customWidth="1"/>
    <col min="8198" max="8198" width="7" style="1" customWidth="1"/>
    <col min="8199" max="8199" width="6.5703125" style="1" customWidth="1"/>
    <col min="8200" max="8200" width="11.28515625" style="1" customWidth="1"/>
    <col min="8201" max="8202" width="10.42578125" style="1" customWidth="1"/>
    <col min="8203" max="8203" width="9" style="1" customWidth="1"/>
    <col min="8204" max="8204" width="12.42578125" style="1" customWidth="1"/>
    <col min="8205" max="8205" width="10" style="1" customWidth="1"/>
    <col min="8206" max="8206" width="9.28515625" style="1" customWidth="1"/>
    <col min="8207" max="8207" width="16" style="1" customWidth="1"/>
    <col min="8208" max="8208" width="7.5703125" style="1" customWidth="1"/>
    <col min="8209" max="8209" width="4.5703125" style="1" customWidth="1"/>
    <col min="8210" max="8210" width="1.85546875" style="1" customWidth="1"/>
    <col min="8211" max="8211" width="10.28515625" style="1" customWidth="1"/>
    <col min="8212" max="8212" width="6" style="1" bestFit="1" customWidth="1"/>
    <col min="8213" max="8448" width="7.7109375" style="1"/>
    <col min="8449" max="8449" width="6.85546875" style="1" customWidth="1"/>
    <col min="8450" max="8450" width="4.85546875" style="1" customWidth="1"/>
    <col min="8451" max="8451" width="9.5703125" style="1" customWidth="1"/>
    <col min="8452" max="8453" width="6" style="1" customWidth="1"/>
    <col min="8454" max="8454" width="7" style="1" customWidth="1"/>
    <col min="8455" max="8455" width="6.5703125" style="1" customWidth="1"/>
    <col min="8456" max="8456" width="11.28515625" style="1" customWidth="1"/>
    <col min="8457" max="8458" width="10.42578125" style="1" customWidth="1"/>
    <col min="8459" max="8459" width="9" style="1" customWidth="1"/>
    <col min="8460" max="8460" width="12.42578125" style="1" customWidth="1"/>
    <col min="8461" max="8461" width="10" style="1" customWidth="1"/>
    <col min="8462" max="8462" width="9.28515625" style="1" customWidth="1"/>
    <col min="8463" max="8463" width="16" style="1" customWidth="1"/>
    <col min="8464" max="8464" width="7.5703125" style="1" customWidth="1"/>
    <col min="8465" max="8465" width="4.5703125" style="1" customWidth="1"/>
    <col min="8466" max="8466" width="1.85546875" style="1" customWidth="1"/>
    <col min="8467" max="8467" width="10.28515625" style="1" customWidth="1"/>
    <col min="8468" max="8468" width="6" style="1" bestFit="1" customWidth="1"/>
    <col min="8469" max="8704" width="7.7109375" style="1"/>
    <col min="8705" max="8705" width="6.85546875" style="1" customWidth="1"/>
    <col min="8706" max="8706" width="4.85546875" style="1" customWidth="1"/>
    <col min="8707" max="8707" width="9.5703125" style="1" customWidth="1"/>
    <col min="8708" max="8709" width="6" style="1" customWidth="1"/>
    <col min="8710" max="8710" width="7" style="1" customWidth="1"/>
    <col min="8711" max="8711" width="6.5703125" style="1" customWidth="1"/>
    <col min="8712" max="8712" width="11.28515625" style="1" customWidth="1"/>
    <col min="8713" max="8714" width="10.42578125" style="1" customWidth="1"/>
    <col min="8715" max="8715" width="9" style="1" customWidth="1"/>
    <col min="8716" max="8716" width="12.42578125" style="1" customWidth="1"/>
    <col min="8717" max="8717" width="10" style="1" customWidth="1"/>
    <col min="8718" max="8718" width="9.28515625" style="1" customWidth="1"/>
    <col min="8719" max="8719" width="16" style="1" customWidth="1"/>
    <col min="8720" max="8720" width="7.5703125" style="1" customWidth="1"/>
    <col min="8721" max="8721" width="4.5703125" style="1" customWidth="1"/>
    <col min="8722" max="8722" width="1.85546875" style="1" customWidth="1"/>
    <col min="8723" max="8723" width="10.28515625" style="1" customWidth="1"/>
    <col min="8724" max="8724" width="6" style="1" bestFit="1" customWidth="1"/>
    <col min="8725" max="8960" width="7.7109375" style="1"/>
    <col min="8961" max="8961" width="6.85546875" style="1" customWidth="1"/>
    <col min="8962" max="8962" width="4.85546875" style="1" customWidth="1"/>
    <col min="8963" max="8963" width="9.5703125" style="1" customWidth="1"/>
    <col min="8964" max="8965" width="6" style="1" customWidth="1"/>
    <col min="8966" max="8966" width="7" style="1" customWidth="1"/>
    <col min="8967" max="8967" width="6.5703125" style="1" customWidth="1"/>
    <col min="8968" max="8968" width="11.28515625" style="1" customWidth="1"/>
    <col min="8969" max="8970" width="10.42578125" style="1" customWidth="1"/>
    <col min="8971" max="8971" width="9" style="1" customWidth="1"/>
    <col min="8972" max="8972" width="12.42578125" style="1" customWidth="1"/>
    <col min="8973" max="8973" width="10" style="1" customWidth="1"/>
    <col min="8974" max="8974" width="9.28515625" style="1" customWidth="1"/>
    <col min="8975" max="8975" width="16" style="1" customWidth="1"/>
    <col min="8976" max="8976" width="7.5703125" style="1" customWidth="1"/>
    <col min="8977" max="8977" width="4.5703125" style="1" customWidth="1"/>
    <col min="8978" max="8978" width="1.85546875" style="1" customWidth="1"/>
    <col min="8979" max="8979" width="10.28515625" style="1" customWidth="1"/>
    <col min="8980" max="8980" width="6" style="1" bestFit="1" customWidth="1"/>
    <col min="8981" max="9216" width="7.7109375" style="1"/>
    <col min="9217" max="9217" width="6.85546875" style="1" customWidth="1"/>
    <col min="9218" max="9218" width="4.85546875" style="1" customWidth="1"/>
    <col min="9219" max="9219" width="9.5703125" style="1" customWidth="1"/>
    <col min="9220" max="9221" width="6" style="1" customWidth="1"/>
    <col min="9222" max="9222" width="7" style="1" customWidth="1"/>
    <col min="9223" max="9223" width="6.5703125" style="1" customWidth="1"/>
    <col min="9224" max="9224" width="11.28515625" style="1" customWidth="1"/>
    <col min="9225" max="9226" width="10.42578125" style="1" customWidth="1"/>
    <col min="9227" max="9227" width="9" style="1" customWidth="1"/>
    <col min="9228" max="9228" width="12.42578125" style="1" customWidth="1"/>
    <col min="9229" max="9229" width="10" style="1" customWidth="1"/>
    <col min="9230" max="9230" width="9.28515625" style="1" customWidth="1"/>
    <col min="9231" max="9231" width="16" style="1" customWidth="1"/>
    <col min="9232" max="9232" width="7.5703125" style="1" customWidth="1"/>
    <col min="9233" max="9233" width="4.5703125" style="1" customWidth="1"/>
    <col min="9234" max="9234" width="1.85546875" style="1" customWidth="1"/>
    <col min="9235" max="9235" width="10.28515625" style="1" customWidth="1"/>
    <col min="9236" max="9236" width="6" style="1" bestFit="1" customWidth="1"/>
    <col min="9237" max="9472" width="7.7109375" style="1"/>
    <col min="9473" max="9473" width="6.85546875" style="1" customWidth="1"/>
    <col min="9474" max="9474" width="4.85546875" style="1" customWidth="1"/>
    <col min="9475" max="9475" width="9.5703125" style="1" customWidth="1"/>
    <col min="9476" max="9477" width="6" style="1" customWidth="1"/>
    <col min="9478" max="9478" width="7" style="1" customWidth="1"/>
    <col min="9479" max="9479" width="6.5703125" style="1" customWidth="1"/>
    <col min="9480" max="9480" width="11.28515625" style="1" customWidth="1"/>
    <col min="9481" max="9482" width="10.42578125" style="1" customWidth="1"/>
    <col min="9483" max="9483" width="9" style="1" customWidth="1"/>
    <col min="9484" max="9484" width="12.42578125" style="1" customWidth="1"/>
    <col min="9485" max="9485" width="10" style="1" customWidth="1"/>
    <col min="9486" max="9486" width="9.28515625" style="1" customWidth="1"/>
    <col min="9487" max="9487" width="16" style="1" customWidth="1"/>
    <col min="9488" max="9488" width="7.5703125" style="1" customWidth="1"/>
    <col min="9489" max="9489" width="4.5703125" style="1" customWidth="1"/>
    <col min="9490" max="9490" width="1.85546875" style="1" customWidth="1"/>
    <col min="9491" max="9491" width="10.28515625" style="1" customWidth="1"/>
    <col min="9492" max="9492" width="6" style="1" bestFit="1" customWidth="1"/>
    <col min="9493" max="9728" width="7.7109375" style="1"/>
    <col min="9729" max="9729" width="6.85546875" style="1" customWidth="1"/>
    <col min="9730" max="9730" width="4.85546875" style="1" customWidth="1"/>
    <col min="9731" max="9731" width="9.5703125" style="1" customWidth="1"/>
    <col min="9732" max="9733" width="6" style="1" customWidth="1"/>
    <col min="9734" max="9734" width="7" style="1" customWidth="1"/>
    <col min="9735" max="9735" width="6.5703125" style="1" customWidth="1"/>
    <col min="9736" max="9736" width="11.28515625" style="1" customWidth="1"/>
    <col min="9737" max="9738" width="10.42578125" style="1" customWidth="1"/>
    <col min="9739" max="9739" width="9" style="1" customWidth="1"/>
    <col min="9740" max="9740" width="12.42578125" style="1" customWidth="1"/>
    <col min="9741" max="9741" width="10" style="1" customWidth="1"/>
    <col min="9742" max="9742" width="9.28515625" style="1" customWidth="1"/>
    <col min="9743" max="9743" width="16" style="1" customWidth="1"/>
    <col min="9744" max="9744" width="7.5703125" style="1" customWidth="1"/>
    <col min="9745" max="9745" width="4.5703125" style="1" customWidth="1"/>
    <col min="9746" max="9746" width="1.85546875" style="1" customWidth="1"/>
    <col min="9747" max="9747" width="10.28515625" style="1" customWidth="1"/>
    <col min="9748" max="9748" width="6" style="1" bestFit="1" customWidth="1"/>
    <col min="9749" max="9984" width="7.7109375" style="1"/>
    <col min="9985" max="9985" width="6.85546875" style="1" customWidth="1"/>
    <col min="9986" max="9986" width="4.85546875" style="1" customWidth="1"/>
    <col min="9987" max="9987" width="9.5703125" style="1" customWidth="1"/>
    <col min="9988" max="9989" width="6" style="1" customWidth="1"/>
    <col min="9990" max="9990" width="7" style="1" customWidth="1"/>
    <col min="9991" max="9991" width="6.5703125" style="1" customWidth="1"/>
    <col min="9992" max="9992" width="11.28515625" style="1" customWidth="1"/>
    <col min="9993" max="9994" width="10.42578125" style="1" customWidth="1"/>
    <col min="9995" max="9995" width="9" style="1" customWidth="1"/>
    <col min="9996" max="9996" width="12.42578125" style="1" customWidth="1"/>
    <col min="9997" max="9997" width="10" style="1" customWidth="1"/>
    <col min="9998" max="9998" width="9.28515625" style="1" customWidth="1"/>
    <col min="9999" max="9999" width="16" style="1" customWidth="1"/>
    <col min="10000" max="10000" width="7.5703125" style="1" customWidth="1"/>
    <col min="10001" max="10001" width="4.5703125" style="1" customWidth="1"/>
    <col min="10002" max="10002" width="1.85546875" style="1" customWidth="1"/>
    <col min="10003" max="10003" width="10.28515625" style="1" customWidth="1"/>
    <col min="10004" max="10004" width="6" style="1" bestFit="1" customWidth="1"/>
    <col min="10005" max="10240" width="7.7109375" style="1"/>
    <col min="10241" max="10241" width="6.85546875" style="1" customWidth="1"/>
    <col min="10242" max="10242" width="4.85546875" style="1" customWidth="1"/>
    <col min="10243" max="10243" width="9.5703125" style="1" customWidth="1"/>
    <col min="10244" max="10245" width="6" style="1" customWidth="1"/>
    <col min="10246" max="10246" width="7" style="1" customWidth="1"/>
    <col min="10247" max="10247" width="6.5703125" style="1" customWidth="1"/>
    <col min="10248" max="10248" width="11.28515625" style="1" customWidth="1"/>
    <col min="10249" max="10250" width="10.42578125" style="1" customWidth="1"/>
    <col min="10251" max="10251" width="9" style="1" customWidth="1"/>
    <col min="10252" max="10252" width="12.42578125" style="1" customWidth="1"/>
    <col min="10253" max="10253" width="10" style="1" customWidth="1"/>
    <col min="10254" max="10254" width="9.28515625" style="1" customWidth="1"/>
    <col min="10255" max="10255" width="16" style="1" customWidth="1"/>
    <col min="10256" max="10256" width="7.5703125" style="1" customWidth="1"/>
    <col min="10257" max="10257" width="4.5703125" style="1" customWidth="1"/>
    <col min="10258" max="10258" width="1.85546875" style="1" customWidth="1"/>
    <col min="10259" max="10259" width="10.28515625" style="1" customWidth="1"/>
    <col min="10260" max="10260" width="6" style="1" bestFit="1" customWidth="1"/>
    <col min="10261" max="10496" width="7.7109375" style="1"/>
    <col min="10497" max="10497" width="6.85546875" style="1" customWidth="1"/>
    <col min="10498" max="10498" width="4.85546875" style="1" customWidth="1"/>
    <col min="10499" max="10499" width="9.5703125" style="1" customWidth="1"/>
    <col min="10500" max="10501" width="6" style="1" customWidth="1"/>
    <col min="10502" max="10502" width="7" style="1" customWidth="1"/>
    <col min="10503" max="10503" width="6.5703125" style="1" customWidth="1"/>
    <col min="10504" max="10504" width="11.28515625" style="1" customWidth="1"/>
    <col min="10505" max="10506" width="10.42578125" style="1" customWidth="1"/>
    <col min="10507" max="10507" width="9" style="1" customWidth="1"/>
    <col min="10508" max="10508" width="12.42578125" style="1" customWidth="1"/>
    <col min="10509" max="10509" width="10" style="1" customWidth="1"/>
    <col min="10510" max="10510" width="9.28515625" style="1" customWidth="1"/>
    <col min="10511" max="10511" width="16" style="1" customWidth="1"/>
    <col min="10512" max="10512" width="7.5703125" style="1" customWidth="1"/>
    <col min="10513" max="10513" width="4.5703125" style="1" customWidth="1"/>
    <col min="10514" max="10514" width="1.85546875" style="1" customWidth="1"/>
    <col min="10515" max="10515" width="10.28515625" style="1" customWidth="1"/>
    <col min="10516" max="10516" width="6" style="1" bestFit="1" customWidth="1"/>
    <col min="10517" max="10752" width="7.7109375" style="1"/>
    <col min="10753" max="10753" width="6.85546875" style="1" customWidth="1"/>
    <col min="10754" max="10754" width="4.85546875" style="1" customWidth="1"/>
    <col min="10755" max="10755" width="9.5703125" style="1" customWidth="1"/>
    <col min="10756" max="10757" width="6" style="1" customWidth="1"/>
    <col min="10758" max="10758" width="7" style="1" customWidth="1"/>
    <col min="10759" max="10759" width="6.5703125" style="1" customWidth="1"/>
    <col min="10760" max="10760" width="11.28515625" style="1" customWidth="1"/>
    <col min="10761" max="10762" width="10.42578125" style="1" customWidth="1"/>
    <col min="10763" max="10763" width="9" style="1" customWidth="1"/>
    <col min="10764" max="10764" width="12.42578125" style="1" customWidth="1"/>
    <col min="10765" max="10765" width="10" style="1" customWidth="1"/>
    <col min="10766" max="10766" width="9.28515625" style="1" customWidth="1"/>
    <col min="10767" max="10767" width="16" style="1" customWidth="1"/>
    <col min="10768" max="10768" width="7.5703125" style="1" customWidth="1"/>
    <col min="10769" max="10769" width="4.5703125" style="1" customWidth="1"/>
    <col min="10770" max="10770" width="1.85546875" style="1" customWidth="1"/>
    <col min="10771" max="10771" width="10.28515625" style="1" customWidth="1"/>
    <col min="10772" max="10772" width="6" style="1" bestFit="1" customWidth="1"/>
    <col min="10773" max="11008" width="7.7109375" style="1"/>
    <col min="11009" max="11009" width="6.85546875" style="1" customWidth="1"/>
    <col min="11010" max="11010" width="4.85546875" style="1" customWidth="1"/>
    <col min="11011" max="11011" width="9.5703125" style="1" customWidth="1"/>
    <col min="11012" max="11013" width="6" style="1" customWidth="1"/>
    <col min="11014" max="11014" width="7" style="1" customWidth="1"/>
    <col min="11015" max="11015" width="6.5703125" style="1" customWidth="1"/>
    <col min="11016" max="11016" width="11.28515625" style="1" customWidth="1"/>
    <col min="11017" max="11018" width="10.42578125" style="1" customWidth="1"/>
    <col min="11019" max="11019" width="9" style="1" customWidth="1"/>
    <col min="11020" max="11020" width="12.42578125" style="1" customWidth="1"/>
    <col min="11021" max="11021" width="10" style="1" customWidth="1"/>
    <col min="11022" max="11022" width="9.28515625" style="1" customWidth="1"/>
    <col min="11023" max="11023" width="16" style="1" customWidth="1"/>
    <col min="11024" max="11024" width="7.5703125" style="1" customWidth="1"/>
    <col min="11025" max="11025" width="4.5703125" style="1" customWidth="1"/>
    <col min="11026" max="11026" width="1.85546875" style="1" customWidth="1"/>
    <col min="11027" max="11027" width="10.28515625" style="1" customWidth="1"/>
    <col min="11028" max="11028" width="6" style="1" bestFit="1" customWidth="1"/>
    <col min="11029" max="11264" width="7.7109375" style="1"/>
    <col min="11265" max="11265" width="6.85546875" style="1" customWidth="1"/>
    <col min="11266" max="11266" width="4.85546875" style="1" customWidth="1"/>
    <col min="11267" max="11267" width="9.5703125" style="1" customWidth="1"/>
    <col min="11268" max="11269" width="6" style="1" customWidth="1"/>
    <col min="11270" max="11270" width="7" style="1" customWidth="1"/>
    <col min="11271" max="11271" width="6.5703125" style="1" customWidth="1"/>
    <col min="11272" max="11272" width="11.28515625" style="1" customWidth="1"/>
    <col min="11273" max="11274" width="10.42578125" style="1" customWidth="1"/>
    <col min="11275" max="11275" width="9" style="1" customWidth="1"/>
    <col min="11276" max="11276" width="12.42578125" style="1" customWidth="1"/>
    <col min="11277" max="11277" width="10" style="1" customWidth="1"/>
    <col min="11278" max="11278" width="9.28515625" style="1" customWidth="1"/>
    <col min="11279" max="11279" width="16" style="1" customWidth="1"/>
    <col min="11280" max="11280" width="7.5703125" style="1" customWidth="1"/>
    <col min="11281" max="11281" width="4.5703125" style="1" customWidth="1"/>
    <col min="11282" max="11282" width="1.85546875" style="1" customWidth="1"/>
    <col min="11283" max="11283" width="10.28515625" style="1" customWidth="1"/>
    <col min="11284" max="11284" width="6" style="1" bestFit="1" customWidth="1"/>
    <col min="11285" max="11520" width="7.7109375" style="1"/>
    <col min="11521" max="11521" width="6.85546875" style="1" customWidth="1"/>
    <col min="11522" max="11522" width="4.85546875" style="1" customWidth="1"/>
    <col min="11523" max="11523" width="9.5703125" style="1" customWidth="1"/>
    <col min="11524" max="11525" width="6" style="1" customWidth="1"/>
    <col min="11526" max="11526" width="7" style="1" customWidth="1"/>
    <col min="11527" max="11527" width="6.5703125" style="1" customWidth="1"/>
    <col min="11528" max="11528" width="11.28515625" style="1" customWidth="1"/>
    <col min="11529" max="11530" width="10.42578125" style="1" customWidth="1"/>
    <col min="11531" max="11531" width="9" style="1" customWidth="1"/>
    <col min="11532" max="11532" width="12.42578125" style="1" customWidth="1"/>
    <col min="11533" max="11533" width="10" style="1" customWidth="1"/>
    <col min="11534" max="11534" width="9.28515625" style="1" customWidth="1"/>
    <col min="11535" max="11535" width="16" style="1" customWidth="1"/>
    <col min="11536" max="11536" width="7.5703125" style="1" customWidth="1"/>
    <col min="11537" max="11537" width="4.5703125" style="1" customWidth="1"/>
    <col min="11538" max="11538" width="1.85546875" style="1" customWidth="1"/>
    <col min="11539" max="11539" width="10.28515625" style="1" customWidth="1"/>
    <col min="11540" max="11540" width="6" style="1" bestFit="1" customWidth="1"/>
    <col min="11541" max="11776" width="7.7109375" style="1"/>
    <col min="11777" max="11777" width="6.85546875" style="1" customWidth="1"/>
    <col min="11778" max="11778" width="4.85546875" style="1" customWidth="1"/>
    <col min="11779" max="11779" width="9.5703125" style="1" customWidth="1"/>
    <col min="11780" max="11781" width="6" style="1" customWidth="1"/>
    <col min="11782" max="11782" width="7" style="1" customWidth="1"/>
    <col min="11783" max="11783" width="6.5703125" style="1" customWidth="1"/>
    <col min="11784" max="11784" width="11.28515625" style="1" customWidth="1"/>
    <col min="11785" max="11786" width="10.42578125" style="1" customWidth="1"/>
    <col min="11787" max="11787" width="9" style="1" customWidth="1"/>
    <col min="11788" max="11788" width="12.42578125" style="1" customWidth="1"/>
    <col min="11789" max="11789" width="10" style="1" customWidth="1"/>
    <col min="11790" max="11790" width="9.28515625" style="1" customWidth="1"/>
    <col min="11791" max="11791" width="16" style="1" customWidth="1"/>
    <col min="11792" max="11792" width="7.5703125" style="1" customWidth="1"/>
    <col min="11793" max="11793" width="4.5703125" style="1" customWidth="1"/>
    <col min="11794" max="11794" width="1.85546875" style="1" customWidth="1"/>
    <col min="11795" max="11795" width="10.28515625" style="1" customWidth="1"/>
    <col min="11796" max="11796" width="6" style="1" bestFit="1" customWidth="1"/>
    <col min="11797" max="12032" width="7.7109375" style="1"/>
    <col min="12033" max="12033" width="6.85546875" style="1" customWidth="1"/>
    <col min="12034" max="12034" width="4.85546875" style="1" customWidth="1"/>
    <col min="12035" max="12035" width="9.5703125" style="1" customWidth="1"/>
    <col min="12036" max="12037" width="6" style="1" customWidth="1"/>
    <col min="12038" max="12038" width="7" style="1" customWidth="1"/>
    <col min="12039" max="12039" width="6.5703125" style="1" customWidth="1"/>
    <col min="12040" max="12040" width="11.28515625" style="1" customWidth="1"/>
    <col min="12041" max="12042" width="10.42578125" style="1" customWidth="1"/>
    <col min="12043" max="12043" width="9" style="1" customWidth="1"/>
    <col min="12044" max="12044" width="12.42578125" style="1" customWidth="1"/>
    <col min="12045" max="12045" width="10" style="1" customWidth="1"/>
    <col min="12046" max="12046" width="9.28515625" style="1" customWidth="1"/>
    <col min="12047" max="12047" width="16" style="1" customWidth="1"/>
    <col min="12048" max="12048" width="7.5703125" style="1" customWidth="1"/>
    <col min="12049" max="12049" width="4.5703125" style="1" customWidth="1"/>
    <col min="12050" max="12050" width="1.85546875" style="1" customWidth="1"/>
    <col min="12051" max="12051" width="10.28515625" style="1" customWidth="1"/>
    <col min="12052" max="12052" width="6" style="1" bestFit="1" customWidth="1"/>
    <col min="12053" max="12288" width="7.7109375" style="1"/>
    <col min="12289" max="12289" width="6.85546875" style="1" customWidth="1"/>
    <col min="12290" max="12290" width="4.85546875" style="1" customWidth="1"/>
    <col min="12291" max="12291" width="9.5703125" style="1" customWidth="1"/>
    <col min="12292" max="12293" width="6" style="1" customWidth="1"/>
    <col min="12294" max="12294" width="7" style="1" customWidth="1"/>
    <col min="12295" max="12295" width="6.5703125" style="1" customWidth="1"/>
    <col min="12296" max="12296" width="11.28515625" style="1" customWidth="1"/>
    <col min="12297" max="12298" width="10.42578125" style="1" customWidth="1"/>
    <col min="12299" max="12299" width="9" style="1" customWidth="1"/>
    <col min="12300" max="12300" width="12.42578125" style="1" customWidth="1"/>
    <col min="12301" max="12301" width="10" style="1" customWidth="1"/>
    <col min="12302" max="12302" width="9.28515625" style="1" customWidth="1"/>
    <col min="12303" max="12303" width="16" style="1" customWidth="1"/>
    <col min="12304" max="12304" width="7.5703125" style="1" customWidth="1"/>
    <col min="12305" max="12305" width="4.5703125" style="1" customWidth="1"/>
    <col min="12306" max="12306" width="1.85546875" style="1" customWidth="1"/>
    <col min="12307" max="12307" width="10.28515625" style="1" customWidth="1"/>
    <col min="12308" max="12308" width="6" style="1" bestFit="1" customWidth="1"/>
    <col min="12309" max="12544" width="7.7109375" style="1"/>
    <col min="12545" max="12545" width="6.85546875" style="1" customWidth="1"/>
    <col min="12546" max="12546" width="4.85546875" style="1" customWidth="1"/>
    <col min="12547" max="12547" width="9.5703125" style="1" customWidth="1"/>
    <col min="12548" max="12549" width="6" style="1" customWidth="1"/>
    <col min="12550" max="12550" width="7" style="1" customWidth="1"/>
    <col min="12551" max="12551" width="6.5703125" style="1" customWidth="1"/>
    <col min="12552" max="12552" width="11.28515625" style="1" customWidth="1"/>
    <col min="12553" max="12554" width="10.42578125" style="1" customWidth="1"/>
    <col min="12555" max="12555" width="9" style="1" customWidth="1"/>
    <col min="12556" max="12556" width="12.42578125" style="1" customWidth="1"/>
    <col min="12557" max="12557" width="10" style="1" customWidth="1"/>
    <col min="12558" max="12558" width="9.28515625" style="1" customWidth="1"/>
    <col min="12559" max="12559" width="16" style="1" customWidth="1"/>
    <col min="12560" max="12560" width="7.5703125" style="1" customWidth="1"/>
    <col min="12561" max="12561" width="4.5703125" style="1" customWidth="1"/>
    <col min="12562" max="12562" width="1.85546875" style="1" customWidth="1"/>
    <col min="12563" max="12563" width="10.28515625" style="1" customWidth="1"/>
    <col min="12564" max="12564" width="6" style="1" bestFit="1" customWidth="1"/>
    <col min="12565" max="12800" width="7.7109375" style="1"/>
    <col min="12801" max="12801" width="6.85546875" style="1" customWidth="1"/>
    <col min="12802" max="12802" width="4.85546875" style="1" customWidth="1"/>
    <col min="12803" max="12803" width="9.5703125" style="1" customWidth="1"/>
    <col min="12804" max="12805" width="6" style="1" customWidth="1"/>
    <col min="12806" max="12806" width="7" style="1" customWidth="1"/>
    <col min="12807" max="12807" width="6.5703125" style="1" customWidth="1"/>
    <col min="12808" max="12808" width="11.28515625" style="1" customWidth="1"/>
    <col min="12809" max="12810" width="10.42578125" style="1" customWidth="1"/>
    <col min="12811" max="12811" width="9" style="1" customWidth="1"/>
    <col min="12812" max="12812" width="12.42578125" style="1" customWidth="1"/>
    <col min="12813" max="12813" width="10" style="1" customWidth="1"/>
    <col min="12814" max="12814" width="9.28515625" style="1" customWidth="1"/>
    <col min="12815" max="12815" width="16" style="1" customWidth="1"/>
    <col min="12816" max="12816" width="7.5703125" style="1" customWidth="1"/>
    <col min="12817" max="12817" width="4.5703125" style="1" customWidth="1"/>
    <col min="12818" max="12818" width="1.85546875" style="1" customWidth="1"/>
    <col min="12819" max="12819" width="10.28515625" style="1" customWidth="1"/>
    <col min="12820" max="12820" width="6" style="1" bestFit="1" customWidth="1"/>
    <col min="12821" max="13056" width="7.7109375" style="1"/>
    <col min="13057" max="13057" width="6.85546875" style="1" customWidth="1"/>
    <col min="13058" max="13058" width="4.85546875" style="1" customWidth="1"/>
    <col min="13059" max="13059" width="9.5703125" style="1" customWidth="1"/>
    <col min="13060" max="13061" width="6" style="1" customWidth="1"/>
    <col min="13062" max="13062" width="7" style="1" customWidth="1"/>
    <col min="13063" max="13063" width="6.5703125" style="1" customWidth="1"/>
    <col min="13064" max="13064" width="11.28515625" style="1" customWidth="1"/>
    <col min="13065" max="13066" width="10.42578125" style="1" customWidth="1"/>
    <col min="13067" max="13067" width="9" style="1" customWidth="1"/>
    <col min="13068" max="13068" width="12.42578125" style="1" customWidth="1"/>
    <col min="13069" max="13069" width="10" style="1" customWidth="1"/>
    <col min="13070" max="13070" width="9.28515625" style="1" customWidth="1"/>
    <col min="13071" max="13071" width="16" style="1" customWidth="1"/>
    <col min="13072" max="13072" width="7.5703125" style="1" customWidth="1"/>
    <col min="13073" max="13073" width="4.5703125" style="1" customWidth="1"/>
    <col min="13074" max="13074" width="1.85546875" style="1" customWidth="1"/>
    <col min="13075" max="13075" width="10.28515625" style="1" customWidth="1"/>
    <col min="13076" max="13076" width="6" style="1" bestFit="1" customWidth="1"/>
    <col min="13077" max="13312" width="7.7109375" style="1"/>
    <col min="13313" max="13313" width="6.85546875" style="1" customWidth="1"/>
    <col min="13314" max="13314" width="4.85546875" style="1" customWidth="1"/>
    <col min="13315" max="13315" width="9.5703125" style="1" customWidth="1"/>
    <col min="13316" max="13317" width="6" style="1" customWidth="1"/>
    <col min="13318" max="13318" width="7" style="1" customWidth="1"/>
    <col min="13319" max="13319" width="6.5703125" style="1" customWidth="1"/>
    <col min="13320" max="13320" width="11.28515625" style="1" customWidth="1"/>
    <col min="13321" max="13322" width="10.42578125" style="1" customWidth="1"/>
    <col min="13323" max="13323" width="9" style="1" customWidth="1"/>
    <col min="13324" max="13324" width="12.42578125" style="1" customWidth="1"/>
    <col min="13325" max="13325" width="10" style="1" customWidth="1"/>
    <col min="13326" max="13326" width="9.28515625" style="1" customWidth="1"/>
    <col min="13327" max="13327" width="16" style="1" customWidth="1"/>
    <col min="13328" max="13328" width="7.5703125" style="1" customWidth="1"/>
    <col min="13329" max="13329" width="4.5703125" style="1" customWidth="1"/>
    <col min="13330" max="13330" width="1.85546875" style="1" customWidth="1"/>
    <col min="13331" max="13331" width="10.28515625" style="1" customWidth="1"/>
    <col min="13332" max="13332" width="6" style="1" bestFit="1" customWidth="1"/>
    <col min="13333" max="13568" width="7.7109375" style="1"/>
    <col min="13569" max="13569" width="6.85546875" style="1" customWidth="1"/>
    <col min="13570" max="13570" width="4.85546875" style="1" customWidth="1"/>
    <col min="13571" max="13571" width="9.5703125" style="1" customWidth="1"/>
    <col min="13572" max="13573" width="6" style="1" customWidth="1"/>
    <col min="13574" max="13574" width="7" style="1" customWidth="1"/>
    <col min="13575" max="13575" width="6.5703125" style="1" customWidth="1"/>
    <col min="13576" max="13576" width="11.28515625" style="1" customWidth="1"/>
    <col min="13577" max="13578" width="10.42578125" style="1" customWidth="1"/>
    <col min="13579" max="13579" width="9" style="1" customWidth="1"/>
    <col min="13580" max="13580" width="12.42578125" style="1" customWidth="1"/>
    <col min="13581" max="13581" width="10" style="1" customWidth="1"/>
    <col min="13582" max="13582" width="9.28515625" style="1" customWidth="1"/>
    <col min="13583" max="13583" width="16" style="1" customWidth="1"/>
    <col min="13584" max="13584" width="7.5703125" style="1" customWidth="1"/>
    <col min="13585" max="13585" width="4.5703125" style="1" customWidth="1"/>
    <col min="13586" max="13586" width="1.85546875" style="1" customWidth="1"/>
    <col min="13587" max="13587" width="10.28515625" style="1" customWidth="1"/>
    <col min="13588" max="13588" width="6" style="1" bestFit="1" customWidth="1"/>
    <col min="13589" max="13824" width="7.7109375" style="1"/>
    <col min="13825" max="13825" width="6.85546875" style="1" customWidth="1"/>
    <col min="13826" max="13826" width="4.85546875" style="1" customWidth="1"/>
    <col min="13827" max="13827" width="9.5703125" style="1" customWidth="1"/>
    <col min="13828" max="13829" width="6" style="1" customWidth="1"/>
    <col min="13830" max="13830" width="7" style="1" customWidth="1"/>
    <col min="13831" max="13831" width="6.5703125" style="1" customWidth="1"/>
    <col min="13832" max="13832" width="11.28515625" style="1" customWidth="1"/>
    <col min="13833" max="13834" width="10.42578125" style="1" customWidth="1"/>
    <col min="13835" max="13835" width="9" style="1" customWidth="1"/>
    <col min="13836" max="13836" width="12.42578125" style="1" customWidth="1"/>
    <col min="13837" max="13837" width="10" style="1" customWidth="1"/>
    <col min="13838" max="13838" width="9.28515625" style="1" customWidth="1"/>
    <col min="13839" max="13839" width="16" style="1" customWidth="1"/>
    <col min="13840" max="13840" width="7.5703125" style="1" customWidth="1"/>
    <col min="13841" max="13841" width="4.5703125" style="1" customWidth="1"/>
    <col min="13842" max="13842" width="1.85546875" style="1" customWidth="1"/>
    <col min="13843" max="13843" width="10.28515625" style="1" customWidth="1"/>
    <col min="13844" max="13844" width="6" style="1" bestFit="1" customWidth="1"/>
    <col min="13845" max="14080" width="7.7109375" style="1"/>
    <col min="14081" max="14081" width="6.85546875" style="1" customWidth="1"/>
    <col min="14082" max="14082" width="4.85546875" style="1" customWidth="1"/>
    <col min="14083" max="14083" width="9.5703125" style="1" customWidth="1"/>
    <col min="14084" max="14085" width="6" style="1" customWidth="1"/>
    <col min="14086" max="14086" width="7" style="1" customWidth="1"/>
    <col min="14087" max="14087" width="6.5703125" style="1" customWidth="1"/>
    <col min="14088" max="14088" width="11.28515625" style="1" customWidth="1"/>
    <col min="14089" max="14090" width="10.42578125" style="1" customWidth="1"/>
    <col min="14091" max="14091" width="9" style="1" customWidth="1"/>
    <col min="14092" max="14092" width="12.42578125" style="1" customWidth="1"/>
    <col min="14093" max="14093" width="10" style="1" customWidth="1"/>
    <col min="14094" max="14094" width="9.28515625" style="1" customWidth="1"/>
    <col min="14095" max="14095" width="16" style="1" customWidth="1"/>
    <col min="14096" max="14096" width="7.5703125" style="1" customWidth="1"/>
    <col min="14097" max="14097" width="4.5703125" style="1" customWidth="1"/>
    <col min="14098" max="14098" width="1.85546875" style="1" customWidth="1"/>
    <col min="14099" max="14099" width="10.28515625" style="1" customWidth="1"/>
    <col min="14100" max="14100" width="6" style="1" bestFit="1" customWidth="1"/>
    <col min="14101" max="14336" width="7.7109375" style="1"/>
    <col min="14337" max="14337" width="6.85546875" style="1" customWidth="1"/>
    <col min="14338" max="14338" width="4.85546875" style="1" customWidth="1"/>
    <col min="14339" max="14339" width="9.5703125" style="1" customWidth="1"/>
    <col min="14340" max="14341" width="6" style="1" customWidth="1"/>
    <col min="14342" max="14342" width="7" style="1" customWidth="1"/>
    <col min="14343" max="14343" width="6.5703125" style="1" customWidth="1"/>
    <col min="14344" max="14344" width="11.28515625" style="1" customWidth="1"/>
    <col min="14345" max="14346" width="10.42578125" style="1" customWidth="1"/>
    <col min="14347" max="14347" width="9" style="1" customWidth="1"/>
    <col min="14348" max="14348" width="12.42578125" style="1" customWidth="1"/>
    <col min="14349" max="14349" width="10" style="1" customWidth="1"/>
    <col min="14350" max="14350" width="9.28515625" style="1" customWidth="1"/>
    <col min="14351" max="14351" width="16" style="1" customWidth="1"/>
    <col min="14352" max="14352" width="7.5703125" style="1" customWidth="1"/>
    <col min="14353" max="14353" width="4.5703125" style="1" customWidth="1"/>
    <col min="14354" max="14354" width="1.85546875" style="1" customWidth="1"/>
    <col min="14355" max="14355" width="10.28515625" style="1" customWidth="1"/>
    <col min="14356" max="14356" width="6" style="1" bestFit="1" customWidth="1"/>
    <col min="14357" max="14592" width="7.7109375" style="1"/>
    <col min="14593" max="14593" width="6.85546875" style="1" customWidth="1"/>
    <col min="14594" max="14594" width="4.85546875" style="1" customWidth="1"/>
    <col min="14595" max="14595" width="9.5703125" style="1" customWidth="1"/>
    <col min="14596" max="14597" width="6" style="1" customWidth="1"/>
    <col min="14598" max="14598" width="7" style="1" customWidth="1"/>
    <col min="14599" max="14599" width="6.5703125" style="1" customWidth="1"/>
    <col min="14600" max="14600" width="11.28515625" style="1" customWidth="1"/>
    <col min="14601" max="14602" width="10.42578125" style="1" customWidth="1"/>
    <col min="14603" max="14603" width="9" style="1" customWidth="1"/>
    <col min="14604" max="14604" width="12.42578125" style="1" customWidth="1"/>
    <col min="14605" max="14605" width="10" style="1" customWidth="1"/>
    <col min="14606" max="14606" width="9.28515625" style="1" customWidth="1"/>
    <col min="14607" max="14607" width="16" style="1" customWidth="1"/>
    <col min="14608" max="14608" width="7.5703125" style="1" customWidth="1"/>
    <col min="14609" max="14609" width="4.5703125" style="1" customWidth="1"/>
    <col min="14610" max="14610" width="1.85546875" style="1" customWidth="1"/>
    <col min="14611" max="14611" width="10.28515625" style="1" customWidth="1"/>
    <col min="14612" max="14612" width="6" style="1" bestFit="1" customWidth="1"/>
    <col min="14613" max="14848" width="7.7109375" style="1"/>
    <col min="14849" max="14849" width="6.85546875" style="1" customWidth="1"/>
    <col min="14850" max="14850" width="4.85546875" style="1" customWidth="1"/>
    <col min="14851" max="14851" width="9.5703125" style="1" customWidth="1"/>
    <col min="14852" max="14853" width="6" style="1" customWidth="1"/>
    <col min="14854" max="14854" width="7" style="1" customWidth="1"/>
    <col min="14855" max="14855" width="6.5703125" style="1" customWidth="1"/>
    <col min="14856" max="14856" width="11.28515625" style="1" customWidth="1"/>
    <col min="14857" max="14858" width="10.42578125" style="1" customWidth="1"/>
    <col min="14859" max="14859" width="9" style="1" customWidth="1"/>
    <col min="14860" max="14860" width="12.42578125" style="1" customWidth="1"/>
    <col min="14861" max="14861" width="10" style="1" customWidth="1"/>
    <col min="14862" max="14862" width="9.28515625" style="1" customWidth="1"/>
    <col min="14863" max="14863" width="16" style="1" customWidth="1"/>
    <col min="14864" max="14864" width="7.5703125" style="1" customWidth="1"/>
    <col min="14865" max="14865" width="4.5703125" style="1" customWidth="1"/>
    <col min="14866" max="14866" width="1.85546875" style="1" customWidth="1"/>
    <col min="14867" max="14867" width="10.28515625" style="1" customWidth="1"/>
    <col min="14868" max="14868" width="6" style="1" bestFit="1" customWidth="1"/>
    <col min="14869" max="15104" width="7.7109375" style="1"/>
    <col min="15105" max="15105" width="6.85546875" style="1" customWidth="1"/>
    <col min="15106" max="15106" width="4.85546875" style="1" customWidth="1"/>
    <col min="15107" max="15107" width="9.5703125" style="1" customWidth="1"/>
    <col min="15108" max="15109" width="6" style="1" customWidth="1"/>
    <col min="15110" max="15110" width="7" style="1" customWidth="1"/>
    <col min="15111" max="15111" width="6.5703125" style="1" customWidth="1"/>
    <col min="15112" max="15112" width="11.28515625" style="1" customWidth="1"/>
    <col min="15113" max="15114" width="10.42578125" style="1" customWidth="1"/>
    <col min="15115" max="15115" width="9" style="1" customWidth="1"/>
    <col min="15116" max="15116" width="12.42578125" style="1" customWidth="1"/>
    <col min="15117" max="15117" width="10" style="1" customWidth="1"/>
    <col min="15118" max="15118" width="9.28515625" style="1" customWidth="1"/>
    <col min="15119" max="15119" width="16" style="1" customWidth="1"/>
    <col min="15120" max="15120" width="7.5703125" style="1" customWidth="1"/>
    <col min="15121" max="15121" width="4.5703125" style="1" customWidth="1"/>
    <col min="15122" max="15122" width="1.85546875" style="1" customWidth="1"/>
    <col min="15123" max="15123" width="10.28515625" style="1" customWidth="1"/>
    <col min="15124" max="15124" width="6" style="1" bestFit="1" customWidth="1"/>
    <col min="15125" max="15360" width="7.7109375" style="1"/>
    <col min="15361" max="15361" width="6.85546875" style="1" customWidth="1"/>
    <col min="15362" max="15362" width="4.85546875" style="1" customWidth="1"/>
    <col min="15363" max="15363" width="9.5703125" style="1" customWidth="1"/>
    <col min="15364" max="15365" width="6" style="1" customWidth="1"/>
    <col min="15366" max="15366" width="7" style="1" customWidth="1"/>
    <col min="15367" max="15367" width="6.5703125" style="1" customWidth="1"/>
    <col min="15368" max="15368" width="11.28515625" style="1" customWidth="1"/>
    <col min="15369" max="15370" width="10.42578125" style="1" customWidth="1"/>
    <col min="15371" max="15371" width="9" style="1" customWidth="1"/>
    <col min="15372" max="15372" width="12.42578125" style="1" customWidth="1"/>
    <col min="15373" max="15373" width="10" style="1" customWidth="1"/>
    <col min="15374" max="15374" width="9.28515625" style="1" customWidth="1"/>
    <col min="15375" max="15375" width="16" style="1" customWidth="1"/>
    <col min="15376" max="15376" width="7.5703125" style="1" customWidth="1"/>
    <col min="15377" max="15377" width="4.5703125" style="1" customWidth="1"/>
    <col min="15378" max="15378" width="1.85546875" style="1" customWidth="1"/>
    <col min="15379" max="15379" width="10.28515625" style="1" customWidth="1"/>
    <col min="15380" max="15380" width="6" style="1" bestFit="1" customWidth="1"/>
    <col min="15381" max="15616" width="7.7109375" style="1"/>
    <col min="15617" max="15617" width="6.85546875" style="1" customWidth="1"/>
    <col min="15618" max="15618" width="4.85546875" style="1" customWidth="1"/>
    <col min="15619" max="15619" width="9.5703125" style="1" customWidth="1"/>
    <col min="15620" max="15621" width="6" style="1" customWidth="1"/>
    <col min="15622" max="15622" width="7" style="1" customWidth="1"/>
    <col min="15623" max="15623" width="6.5703125" style="1" customWidth="1"/>
    <col min="15624" max="15624" width="11.28515625" style="1" customWidth="1"/>
    <col min="15625" max="15626" width="10.42578125" style="1" customWidth="1"/>
    <col min="15627" max="15627" width="9" style="1" customWidth="1"/>
    <col min="15628" max="15628" width="12.42578125" style="1" customWidth="1"/>
    <col min="15629" max="15629" width="10" style="1" customWidth="1"/>
    <col min="15630" max="15630" width="9.28515625" style="1" customWidth="1"/>
    <col min="15631" max="15631" width="16" style="1" customWidth="1"/>
    <col min="15632" max="15632" width="7.5703125" style="1" customWidth="1"/>
    <col min="15633" max="15633" width="4.5703125" style="1" customWidth="1"/>
    <col min="15634" max="15634" width="1.85546875" style="1" customWidth="1"/>
    <col min="15635" max="15635" width="10.28515625" style="1" customWidth="1"/>
    <col min="15636" max="15636" width="6" style="1" bestFit="1" customWidth="1"/>
    <col min="15637" max="15872" width="7.7109375" style="1"/>
    <col min="15873" max="15873" width="6.85546875" style="1" customWidth="1"/>
    <col min="15874" max="15874" width="4.85546875" style="1" customWidth="1"/>
    <col min="15875" max="15875" width="9.5703125" style="1" customWidth="1"/>
    <col min="15876" max="15877" width="6" style="1" customWidth="1"/>
    <col min="15878" max="15878" width="7" style="1" customWidth="1"/>
    <col min="15879" max="15879" width="6.5703125" style="1" customWidth="1"/>
    <col min="15880" max="15880" width="11.28515625" style="1" customWidth="1"/>
    <col min="15881" max="15882" width="10.42578125" style="1" customWidth="1"/>
    <col min="15883" max="15883" width="9" style="1" customWidth="1"/>
    <col min="15884" max="15884" width="12.42578125" style="1" customWidth="1"/>
    <col min="15885" max="15885" width="10" style="1" customWidth="1"/>
    <col min="15886" max="15886" width="9.28515625" style="1" customWidth="1"/>
    <col min="15887" max="15887" width="16" style="1" customWidth="1"/>
    <col min="15888" max="15888" width="7.5703125" style="1" customWidth="1"/>
    <col min="15889" max="15889" width="4.5703125" style="1" customWidth="1"/>
    <col min="15890" max="15890" width="1.85546875" style="1" customWidth="1"/>
    <col min="15891" max="15891" width="10.28515625" style="1" customWidth="1"/>
    <col min="15892" max="15892" width="6" style="1" bestFit="1" customWidth="1"/>
    <col min="15893" max="16128" width="7.7109375" style="1"/>
    <col min="16129" max="16129" width="6.85546875" style="1" customWidth="1"/>
    <col min="16130" max="16130" width="4.85546875" style="1" customWidth="1"/>
    <col min="16131" max="16131" width="9.5703125" style="1" customWidth="1"/>
    <col min="16132" max="16133" width="6" style="1" customWidth="1"/>
    <col min="16134" max="16134" width="7" style="1" customWidth="1"/>
    <col min="16135" max="16135" width="6.5703125" style="1" customWidth="1"/>
    <col min="16136" max="16136" width="11.28515625" style="1" customWidth="1"/>
    <col min="16137" max="16138" width="10.42578125" style="1" customWidth="1"/>
    <col min="16139" max="16139" width="9" style="1" customWidth="1"/>
    <col min="16140" max="16140" width="12.42578125" style="1" customWidth="1"/>
    <col min="16141" max="16141" width="10" style="1" customWidth="1"/>
    <col min="16142" max="16142" width="9.28515625" style="1" customWidth="1"/>
    <col min="16143" max="16143" width="16" style="1" customWidth="1"/>
    <col min="16144" max="16144" width="7.5703125" style="1" customWidth="1"/>
    <col min="16145" max="16145" width="4.5703125" style="1" customWidth="1"/>
    <col min="16146" max="16146" width="1.85546875" style="1" customWidth="1"/>
    <col min="16147" max="16147" width="10.28515625" style="1" customWidth="1"/>
    <col min="16148" max="16148" width="6" style="1" bestFit="1" customWidth="1"/>
    <col min="16149" max="16384" width="7.7109375" style="1"/>
  </cols>
  <sheetData>
    <row r="1" spans="1:23" x14ac:dyDescent="0.15">
      <c r="I1" s="1" t="s">
        <v>0</v>
      </c>
      <c r="J1" s="2">
        <v>1387000</v>
      </c>
    </row>
    <row r="2" spans="1:23" x14ac:dyDescent="0.15">
      <c r="I2" s="1" t="s">
        <v>1</v>
      </c>
      <c r="J2" s="2">
        <f>LN(2)/J1</f>
        <v>4.997456240518711E-7</v>
      </c>
    </row>
    <row r="3" spans="1:23" x14ac:dyDescent="0.15">
      <c r="I3" s="1" t="s">
        <v>2</v>
      </c>
      <c r="J3" s="1">
        <v>150</v>
      </c>
    </row>
    <row r="4" spans="1:23" x14ac:dyDescent="0.15">
      <c r="I4" s="1" t="s">
        <v>3</v>
      </c>
      <c r="J4" s="1">
        <v>1500</v>
      </c>
    </row>
    <row r="5" spans="1:23" x14ac:dyDescent="0.15">
      <c r="I5" s="1" t="s">
        <v>4</v>
      </c>
      <c r="J5" s="1">
        <v>4320</v>
      </c>
    </row>
    <row r="6" spans="1:23" x14ac:dyDescent="0.15">
      <c r="I6" s="1" t="s">
        <v>5</v>
      </c>
      <c r="J6" s="1">
        <v>4.0199999999999996</v>
      </c>
      <c r="K6" s="11" t="s">
        <v>275</v>
      </c>
      <c r="S6" s="1" t="s">
        <v>6</v>
      </c>
    </row>
    <row r="7" spans="1:23" x14ac:dyDescent="0.15">
      <c r="O7" s="1" t="s">
        <v>7</v>
      </c>
      <c r="S7" s="1">
        <f>SUM(S11:S15)</f>
        <v>15.289643589958199</v>
      </c>
    </row>
    <row r="8" spans="1:23" x14ac:dyDescent="0.15">
      <c r="A8" s="1" t="s">
        <v>8</v>
      </c>
      <c r="B8" s="1" t="s">
        <v>9</v>
      </c>
      <c r="C8" s="1" t="s">
        <v>10</v>
      </c>
      <c r="D8" s="1" t="s">
        <v>267</v>
      </c>
      <c r="E8" s="1" t="s">
        <v>11</v>
      </c>
      <c r="F8" s="1" t="s">
        <v>268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1" t="s">
        <v>18</v>
      </c>
      <c r="N8" s="1" t="s">
        <v>19</v>
      </c>
      <c r="O8" s="1" t="s">
        <v>7</v>
      </c>
      <c r="P8" s="1" t="s">
        <v>21</v>
      </c>
      <c r="R8" s="1" t="s">
        <v>22</v>
      </c>
      <c r="S8" s="1" t="s">
        <v>23</v>
      </c>
    </row>
    <row r="9" spans="1:23" s="11" customFormat="1" x14ac:dyDescent="0.15">
      <c r="A9" s="10" t="s">
        <v>270</v>
      </c>
      <c r="B9" s="11" t="s">
        <v>272</v>
      </c>
      <c r="C9" s="11" t="s">
        <v>273</v>
      </c>
      <c r="D9" s="11" t="s">
        <v>20</v>
      </c>
      <c r="E9" s="11" t="s">
        <v>274</v>
      </c>
      <c r="F9" s="11" t="s">
        <v>269</v>
      </c>
      <c r="G9" s="11" t="s">
        <v>310</v>
      </c>
      <c r="H9" s="11" t="s">
        <v>275</v>
      </c>
      <c r="I9" s="11" t="s">
        <v>275</v>
      </c>
      <c r="J9" s="11" t="s">
        <v>275</v>
      </c>
      <c r="K9" s="11" t="s">
        <v>275</v>
      </c>
      <c r="L9" s="11" t="s">
        <v>275</v>
      </c>
      <c r="M9" s="11" t="s">
        <v>276</v>
      </c>
      <c r="N9" s="11" t="s">
        <v>271</v>
      </c>
      <c r="O9" s="11" t="s">
        <v>278</v>
      </c>
      <c r="P9" s="11" t="s">
        <v>277</v>
      </c>
      <c r="R9" s="11" t="s">
        <v>276</v>
      </c>
    </row>
    <row r="10" spans="1:23" x14ac:dyDescent="0.15">
      <c r="F10" s="3">
        <v>1001.2942585606556</v>
      </c>
      <c r="I10" s="9">
        <f>0.0117*EXP((1013-F10)/247)</f>
        <v>1.2267831454762139E-2</v>
      </c>
      <c r="J10" s="9">
        <f>0.0397*EXP((1013-F10)/510)</f>
        <v>4.0621749367852726E-2</v>
      </c>
    </row>
    <row r="11" spans="1:23" x14ac:dyDescent="0.15">
      <c r="A11" s="1" t="str">
        <f>data!A8</f>
        <v>SA-LB_DP0</v>
      </c>
      <c r="B11" s="1">
        <f>data!M8</f>
        <v>0</v>
      </c>
      <c r="C11" s="1">
        <v>1.6</v>
      </c>
      <c r="D11" s="1">
        <f>B11*C11</f>
        <v>0</v>
      </c>
      <c r="E11" s="3">
        <f>data!G8</f>
        <v>779</v>
      </c>
      <c r="F11" s="3">
        <f>data!F24</f>
        <v>923.09998812132187</v>
      </c>
      <c r="G11" s="5">
        <f>data!I8</f>
        <v>1.4352410955520447</v>
      </c>
      <c r="H11" s="6">
        <f>$J$6*G11</f>
        <v>5.7696692041192188</v>
      </c>
      <c r="I11" s="12">
        <f>0.0117*EXP((1013-F11)/247)</f>
        <v>1.6836623790797704E-2</v>
      </c>
      <c r="J11" s="12">
        <f>0.0397*EXP((1013-F11)/510)</f>
        <v>4.7352789051898887E-2</v>
      </c>
      <c r="K11" s="3">
        <f>data!N8</f>
        <v>5460000</v>
      </c>
      <c r="L11" s="3">
        <f>data!O8</f>
        <v>106000</v>
      </c>
      <c r="M11" s="4">
        <f>H11*EXP(-D11/$J$3)/(O11/$J$3+$J$2)*(1-EXP(-P11*(O11/$J$3+$J$2)))+I11*EXP(-D11/$J$4)/(O11/$J$4+$J$2)*(1-EXP(-P11*(O11/$J$4+$J$2)))+J11*EXP(-D11/$J$5)/(O11/$J$5+$J$2)*(1-EXP(-P11*(O11/$J$5+$J$2)))+R11*EXP(-$J$2*P11)</f>
        <v>1913607.3664973776</v>
      </c>
      <c r="N11" s="6">
        <v>0</v>
      </c>
      <c r="O11" s="1">
        <f t="shared" ref="O11" si="0">N11*0.0001*C11</f>
        <v>0</v>
      </c>
      <c r="P11" s="4">
        <v>358256.84777340741</v>
      </c>
      <c r="Q11" s="3"/>
      <c r="T11" s="1" t="str">
        <f t="shared" ref="T11:T15" si="1">A11</f>
        <v>SA-LB_DP0</v>
      </c>
      <c r="V11" s="4"/>
      <c r="W11" s="4"/>
    </row>
    <row r="12" spans="1:23" x14ac:dyDescent="0.15">
      <c r="A12" s="1" t="str">
        <f>data!A9</f>
        <v>SA-LB_DP30</v>
      </c>
      <c r="B12" s="1">
        <f>data!M9</f>
        <v>30</v>
      </c>
      <c r="C12" s="1">
        <f>C11</f>
        <v>1.6</v>
      </c>
      <c r="D12" s="1">
        <f t="shared" ref="D12:D15" si="2">B12*C12</f>
        <v>48</v>
      </c>
      <c r="E12" s="3">
        <f>data!G9</f>
        <v>776</v>
      </c>
      <c r="F12" s="3">
        <f>data!F25</f>
        <v>923.43424290031805</v>
      </c>
      <c r="G12" s="5">
        <f>data!I9</f>
        <v>1.4317781799950711</v>
      </c>
      <c r="H12" s="6">
        <f t="shared" ref="H12:H15" si="3">$J$6*G12</f>
        <v>5.7557482835801848</v>
      </c>
      <c r="I12" s="12">
        <f t="shared" ref="I12:I15" si="4">0.0117*EXP((1013-F12)/247)</f>
        <v>1.6813854900915731E-2</v>
      </c>
      <c r="J12" s="12">
        <f t="shared" ref="J12:J15" si="5">0.0397*EXP((1013-F12)/510)</f>
        <v>4.7321764129626846E-2</v>
      </c>
      <c r="K12" s="3">
        <f>data!N9</f>
        <v>1196000</v>
      </c>
      <c r="L12" s="3">
        <f>data!O9</f>
        <v>111000</v>
      </c>
      <c r="M12" s="4">
        <f t="shared" ref="M12:M15" si="6">H12*EXP(-D12/$J$3)/(O12/$J$3+$J$2)*(1-EXP(-P12*(O12/$J$3+$J$2)))+I12*EXP(-D12/$J$4)/(O12/$J$4+$J$2)*(1-EXP(-P12*(O12/$J$4+$J$2)))+J12*EXP(-D12/$J$5)/(O12/$J$5+$J$2)*(1-EXP(-P12*(O12/$J$5+$J$2)))+R12*EXP(-$J$2*P12)</f>
        <v>1391651.4733033488</v>
      </c>
      <c r="N12" s="6">
        <f>N11</f>
        <v>0</v>
      </c>
      <c r="O12" s="1">
        <f t="shared" ref="O11:O15" si="7">N12*0.0001*C12</f>
        <v>0</v>
      </c>
      <c r="P12" s="4">
        <f>P11</f>
        <v>358256.84777340741</v>
      </c>
      <c r="Q12" s="3"/>
      <c r="S12" s="1">
        <f>(M12-K12)^2/L12^2</f>
        <v>3.106850012642723</v>
      </c>
      <c r="T12" s="1" t="str">
        <f t="shared" si="1"/>
        <v>SA-LB_DP30</v>
      </c>
      <c r="V12" s="4"/>
      <c r="W12" s="4"/>
    </row>
    <row r="13" spans="1:23" x14ac:dyDescent="0.15">
      <c r="A13" s="1" t="str">
        <f>data!A10</f>
        <v>SA-LB_DP85</v>
      </c>
      <c r="B13" s="1">
        <f>data!M10</f>
        <v>85</v>
      </c>
      <c r="C13" s="1">
        <f t="shared" ref="C13:C15" si="8">C12</f>
        <v>1.6</v>
      </c>
      <c r="D13" s="1">
        <f t="shared" si="2"/>
        <v>136</v>
      </c>
      <c r="E13" s="3">
        <f>data!G10</f>
        <v>776</v>
      </c>
      <c r="F13" s="3">
        <f>data!F26</f>
        <v>923.43424290031805</v>
      </c>
      <c r="G13" s="5">
        <f>data!I10</f>
        <v>1.4317781799950711</v>
      </c>
      <c r="H13" s="6">
        <f t="shared" si="3"/>
        <v>5.7557482835801848</v>
      </c>
      <c r="I13" s="12">
        <f t="shared" si="4"/>
        <v>1.6813854900915731E-2</v>
      </c>
      <c r="J13" s="12">
        <f t="shared" si="5"/>
        <v>4.7321764129626846E-2</v>
      </c>
      <c r="K13" s="3">
        <f>data!N10</f>
        <v>893000</v>
      </c>
      <c r="L13" s="3">
        <f>data!O10</f>
        <v>36000</v>
      </c>
      <c r="M13" s="4">
        <f t="shared" si="6"/>
        <v>782575.94913415855</v>
      </c>
      <c r="N13" s="6">
        <f t="shared" ref="N13:N15" si="9">N12</f>
        <v>0</v>
      </c>
      <c r="O13" s="1">
        <f t="shared" si="7"/>
        <v>0</v>
      </c>
      <c r="P13" s="4">
        <f t="shared" ref="P13:P15" si="10">P12</f>
        <v>358256.84777340741</v>
      </c>
      <c r="Q13" s="3"/>
      <c r="S13" s="1">
        <f t="shared" ref="S13:S16" si="11">(M13-K13)^2/L13^2</f>
        <v>9.4085424456959412</v>
      </c>
      <c r="T13" s="1" t="str">
        <f t="shared" si="1"/>
        <v>SA-LB_DP85</v>
      </c>
      <c r="V13" s="4"/>
      <c r="W13" s="4"/>
    </row>
    <row r="14" spans="1:23" x14ac:dyDescent="0.15">
      <c r="A14" s="1" t="str">
        <f>data!A11</f>
        <v>SA-LB_DP150</v>
      </c>
      <c r="B14" s="1">
        <f>data!M11</f>
        <v>150</v>
      </c>
      <c r="C14" s="1">
        <f t="shared" si="8"/>
        <v>1.6</v>
      </c>
      <c r="D14" s="1">
        <f t="shared" si="2"/>
        <v>240</v>
      </c>
      <c r="E14" s="3">
        <f>data!G11</f>
        <v>776</v>
      </c>
      <c r="F14" s="3">
        <f>data!F27</f>
        <v>923.43424290031805</v>
      </c>
      <c r="G14" s="5">
        <f>data!I11</f>
        <v>1.4317781799950711</v>
      </c>
      <c r="H14" s="6">
        <f t="shared" si="3"/>
        <v>5.7557482835801848</v>
      </c>
      <c r="I14" s="12">
        <f t="shared" si="4"/>
        <v>1.6813854900915731E-2</v>
      </c>
      <c r="J14" s="12">
        <f t="shared" si="5"/>
        <v>4.7321764129626846E-2</v>
      </c>
      <c r="K14" s="3">
        <f>data!N11</f>
        <v>376000</v>
      </c>
      <c r="L14" s="3">
        <f>data!O11</f>
        <v>16000</v>
      </c>
      <c r="M14" s="4">
        <f t="shared" si="6"/>
        <v>400561.0646711397</v>
      </c>
      <c r="N14" s="6">
        <f t="shared" si="9"/>
        <v>0</v>
      </c>
      <c r="O14" s="1">
        <f t="shared" si="7"/>
        <v>0</v>
      </c>
      <c r="P14" s="4">
        <f t="shared" si="10"/>
        <v>358256.84777340741</v>
      </c>
      <c r="Q14" s="3"/>
      <c r="S14" s="1">
        <f t="shared" si="11"/>
        <v>2.3564292882027602</v>
      </c>
      <c r="T14" s="1" t="str">
        <f t="shared" si="1"/>
        <v>SA-LB_DP150</v>
      </c>
      <c r="V14" s="4"/>
      <c r="W14" s="4"/>
    </row>
    <row r="15" spans="1:23" x14ac:dyDescent="0.15">
      <c r="A15" s="1" t="str">
        <f>data!A12</f>
        <v>SA-LB_DP255</v>
      </c>
      <c r="B15" s="1">
        <f>data!M12</f>
        <v>255</v>
      </c>
      <c r="C15" s="1">
        <f t="shared" si="8"/>
        <v>1.6</v>
      </c>
      <c r="D15" s="1">
        <f t="shared" si="2"/>
        <v>408</v>
      </c>
      <c r="E15" s="3">
        <f>data!G12</f>
        <v>776</v>
      </c>
      <c r="F15" s="3">
        <f>data!F28</f>
        <v>923.43424290031805</v>
      </c>
      <c r="G15" s="5">
        <f>data!I12</f>
        <v>1.4317781799950711</v>
      </c>
      <c r="H15" s="6">
        <f t="shared" si="3"/>
        <v>5.7557482835801848</v>
      </c>
      <c r="I15" s="12">
        <f t="shared" si="4"/>
        <v>1.6813854900915731E-2</v>
      </c>
      <c r="J15" s="12">
        <f t="shared" si="5"/>
        <v>4.7321764129626846E-2</v>
      </c>
      <c r="K15" s="3">
        <f>data!N12</f>
        <v>133000</v>
      </c>
      <c r="L15" s="3">
        <f>data!O12</f>
        <v>15000</v>
      </c>
      <c r="M15" s="4">
        <f t="shared" si="6"/>
        <v>142695.87101650875</v>
      </c>
      <c r="N15" s="6">
        <f t="shared" si="9"/>
        <v>0</v>
      </c>
      <c r="O15" s="1">
        <f t="shared" si="7"/>
        <v>0</v>
      </c>
      <c r="P15" s="4">
        <f t="shared" si="10"/>
        <v>358256.84777340741</v>
      </c>
      <c r="Q15" s="3"/>
      <c r="S15" s="1">
        <f t="shared" si="11"/>
        <v>0.41782184341677553</v>
      </c>
      <c r="T15" s="1" t="str">
        <f t="shared" si="1"/>
        <v>SA-LB_DP255</v>
      </c>
      <c r="V15" s="4"/>
      <c r="W15" s="4"/>
    </row>
    <row r="16" spans="1:23" x14ac:dyDescent="0.15">
      <c r="E16" s="3"/>
      <c r="F16" s="3"/>
      <c r="G16" s="5"/>
      <c r="H16" s="5"/>
      <c r="I16" s="5"/>
      <c r="J16" s="5"/>
      <c r="K16" s="4"/>
      <c r="L16" s="4"/>
      <c r="M16" s="4"/>
      <c r="P16" s="4"/>
      <c r="Q16" s="3"/>
      <c r="V16" s="4"/>
      <c r="W16" s="4"/>
    </row>
    <row r="17" spans="2:23" x14ac:dyDescent="0.15">
      <c r="E17" s="3"/>
      <c r="F17" s="3"/>
      <c r="G17" s="5"/>
      <c r="H17" s="5"/>
      <c r="I17" s="5"/>
      <c r="J17" s="5"/>
      <c r="K17" s="4"/>
      <c r="L17" s="4"/>
      <c r="M17" s="4"/>
      <c r="P17" s="4"/>
      <c r="Q17" s="3"/>
      <c r="V17" s="4"/>
      <c r="W17" s="4"/>
    </row>
    <row r="18" spans="2:23" ht="23" x14ac:dyDescent="0.25">
      <c r="E18" s="3"/>
      <c r="F18" s="3"/>
      <c r="G18" s="5"/>
      <c r="H18" s="5"/>
      <c r="I18" s="5"/>
      <c r="J18" s="5"/>
      <c r="K18" s="4"/>
      <c r="L18" s="4"/>
      <c r="M18" s="4"/>
      <c r="P18" s="4"/>
      <c r="Q18" s="3"/>
      <c r="R18" s="15"/>
      <c r="V18" s="4"/>
      <c r="W18" s="4"/>
    </row>
    <row r="19" spans="2:23" ht="28" x14ac:dyDescent="0.3">
      <c r="E19" s="3"/>
      <c r="F19" s="3"/>
      <c r="G19" s="5"/>
      <c r="H19" s="5"/>
      <c r="I19" s="5"/>
      <c r="J19" s="5"/>
      <c r="K19" s="4"/>
      <c r="L19" s="4"/>
      <c r="M19" s="4"/>
      <c r="P19" s="14"/>
      <c r="R19" s="15"/>
      <c r="V19" s="4"/>
      <c r="W19" s="4"/>
    </row>
    <row r="20" spans="2:23" ht="23" x14ac:dyDescent="0.25">
      <c r="E20" s="3"/>
      <c r="F20" s="3"/>
      <c r="G20" s="5"/>
      <c r="H20" s="5"/>
      <c r="I20" s="5"/>
      <c r="J20" s="5"/>
      <c r="K20" s="4"/>
      <c r="L20" s="4"/>
      <c r="M20" s="4"/>
      <c r="O20" s="6"/>
      <c r="P20" s="4"/>
      <c r="Q20" s="3"/>
      <c r="R20" s="15"/>
      <c r="V20" s="4"/>
      <c r="W20" s="4"/>
    </row>
    <row r="21" spans="2:23" x14ac:dyDescent="0.15">
      <c r="E21" s="3"/>
      <c r="F21" s="3"/>
      <c r="G21" s="5"/>
      <c r="H21" s="5"/>
      <c r="I21" s="5"/>
      <c r="J21" s="5"/>
      <c r="K21" s="4"/>
      <c r="L21" s="4"/>
      <c r="M21" s="4"/>
      <c r="O21" s="6"/>
      <c r="P21" s="4"/>
      <c r="Q21" s="3"/>
      <c r="V21" s="4"/>
      <c r="W21" s="4"/>
    </row>
    <row r="22" spans="2:23" x14ac:dyDescent="0.15">
      <c r="E22" s="3"/>
      <c r="F22" s="3"/>
      <c r="G22" s="5"/>
      <c r="H22" s="5"/>
      <c r="I22" s="5"/>
      <c r="J22" s="5"/>
      <c r="K22" s="4"/>
      <c r="L22" s="4"/>
      <c r="M22" s="4"/>
      <c r="O22" s="6"/>
      <c r="P22" s="4"/>
      <c r="Q22" s="3"/>
      <c r="V22" s="4"/>
      <c r="W22" s="4"/>
    </row>
    <row r="23" spans="2:23" ht="20" x14ac:dyDescent="0.2">
      <c r="B23" s="13"/>
      <c r="E23" s="3"/>
      <c r="F23" s="3"/>
      <c r="G23" s="5"/>
      <c r="H23" s="5"/>
      <c r="I23" s="5"/>
      <c r="J23" s="5"/>
      <c r="K23" s="4"/>
      <c r="L23" s="4"/>
      <c r="M23" s="4"/>
      <c r="O23" s="6"/>
      <c r="P23" s="4"/>
      <c r="Q23" s="3"/>
      <c r="V23" s="4"/>
      <c r="W23" s="4"/>
    </row>
    <row r="24" spans="2:23" x14ac:dyDescent="0.15">
      <c r="E24" s="3"/>
      <c r="F24" s="3"/>
      <c r="G24" s="5"/>
      <c r="H24" s="5"/>
      <c r="I24" s="5"/>
      <c r="J24" s="5"/>
      <c r="K24" s="4"/>
      <c r="L24" s="4"/>
      <c r="M24" s="4"/>
      <c r="O24" s="6"/>
      <c r="P24" s="4"/>
      <c r="Q24" s="3"/>
      <c r="V24" s="4"/>
      <c r="W24" s="4"/>
    </row>
    <row r="25" spans="2:23" x14ac:dyDescent="0.15">
      <c r="E25" s="3"/>
      <c r="F25" s="3"/>
      <c r="G25" s="5"/>
      <c r="H25" s="5"/>
      <c r="I25" s="5"/>
      <c r="J25" s="5"/>
      <c r="K25" s="4"/>
      <c r="L25" s="4"/>
      <c r="M25" s="4"/>
      <c r="O25" s="6"/>
      <c r="P25" s="4"/>
      <c r="Q25" s="3"/>
      <c r="V25" s="4"/>
      <c r="W25" s="4"/>
    </row>
    <row r="26" spans="2:23" x14ac:dyDescent="0.15">
      <c r="E26" s="3"/>
      <c r="F26" s="3"/>
      <c r="G26" s="5"/>
      <c r="H26" s="5"/>
      <c r="I26" s="5"/>
      <c r="J26" s="5"/>
      <c r="K26" s="4"/>
      <c r="L26" s="4"/>
      <c r="M26" s="4"/>
      <c r="O26" s="6"/>
      <c r="P26" s="4"/>
      <c r="Q26" s="3"/>
      <c r="V26" s="4"/>
      <c r="W26" s="4"/>
    </row>
    <row r="27" spans="2:23" x14ac:dyDescent="0.15">
      <c r="E27" s="3"/>
      <c r="F27" s="3"/>
      <c r="G27" s="5"/>
      <c r="H27" s="5"/>
      <c r="I27" s="5"/>
      <c r="J27" s="5"/>
      <c r="K27" s="4"/>
      <c r="L27" s="4"/>
      <c r="M27" s="4"/>
      <c r="O27" s="6"/>
      <c r="P27" s="4"/>
      <c r="Q27" s="3"/>
      <c r="V27" s="4"/>
      <c r="W27" s="4"/>
    </row>
    <row r="28" spans="2:23" x14ac:dyDescent="0.15">
      <c r="E28" s="3"/>
      <c r="F28" s="3"/>
      <c r="G28" s="5"/>
      <c r="H28" s="5"/>
      <c r="I28" s="5"/>
      <c r="J28" s="5"/>
      <c r="K28" s="4"/>
      <c r="L28" s="4"/>
      <c r="M28" s="4"/>
      <c r="P28" s="4"/>
      <c r="Q28" s="3"/>
      <c r="V28" s="4"/>
      <c r="W28" s="4"/>
    </row>
    <row r="29" spans="2:23" x14ac:dyDescent="0.15">
      <c r="E29" s="3"/>
      <c r="F29" s="3"/>
      <c r="G29" s="5"/>
      <c r="H29" s="5"/>
      <c r="I29" s="5"/>
      <c r="J29" s="5"/>
      <c r="K29" s="4"/>
      <c r="L29" s="4"/>
      <c r="M29" s="4"/>
      <c r="P29" s="4"/>
      <c r="Q29" s="3"/>
      <c r="V29" s="4"/>
      <c r="W29" s="4"/>
    </row>
    <row r="30" spans="2:23" x14ac:dyDescent="0.15">
      <c r="E30" s="3"/>
      <c r="F30" s="3"/>
      <c r="G30" s="5"/>
      <c r="H30" s="5"/>
      <c r="I30" s="5"/>
      <c r="J30" s="5"/>
      <c r="K30" s="4"/>
      <c r="L30" s="4"/>
      <c r="M30" s="4"/>
      <c r="P30" s="4"/>
      <c r="Q30" s="3"/>
      <c r="V30" s="4"/>
      <c r="W30" s="4"/>
    </row>
    <row r="31" spans="2:23" x14ac:dyDescent="0.15">
      <c r="E31" s="3"/>
      <c r="F31" s="3"/>
      <c r="G31" s="5"/>
      <c r="H31" s="5"/>
      <c r="I31" s="5"/>
      <c r="J31" s="5"/>
      <c r="K31" s="4"/>
      <c r="L31" s="4"/>
      <c r="M31" s="4"/>
      <c r="P31" s="4"/>
      <c r="Q31" s="3"/>
      <c r="V31" s="4"/>
      <c r="W31" s="4"/>
    </row>
    <row r="32" spans="2:23" x14ac:dyDescent="0.15">
      <c r="E32" s="3"/>
      <c r="F32" s="3"/>
      <c r="G32" s="5"/>
      <c r="H32" s="5"/>
      <c r="I32" s="5"/>
      <c r="J32" s="5"/>
      <c r="K32" s="4"/>
      <c r="L32" s="4"/>
      <c r="M32" s="4"/>
      <c r="P32" s="4"/>
      <c r="Q32" s="3"/>
      <c r="V32" s="4"/>
      <c r="W32" s="4"/>
    </row>
    <row r="33" spans="5:23" x14ac:dyDescent="0.15">
      <c r="E33" s="3"/>
      <c r="F33" s="3"/>
      <c r="G33" s="5"/>
      <c r="H33" s="5"/>
      <c r="I33" s="5"/>
      <c r="J33" s="5"/>
      <c r="K33" s="4"/>
      <c r="L33" s="4"/>
      <c r="M33" s="4"/>
      <c r="P33" s="4"/>
      <c r="Q33" s="3"/>
      <c r="V33" s="4"/>
      <c r="W33" s="4"/>
    </row>
    <row r="34" spans="5:23" x14ac:dyDescent="0.15">
      <c r="E34" s="3"/>
      <c r="F34" s="3"/>
      <c r="G34" s="5"/>
      <c r="H34" s="5"/>
      <c r="I34" s="5"/>
      <c r="J34" s="5"/>
      <c r="K34" s="4"/>
      <c r="L34" s="4"/>
      <c r="M34" s="4"/>
      <c r="P34" s="4"/>
      <c r="Q34" s="3"/>
      <c r="V34" s="4"/>
      <c r="W34" s="4"/>
    </row>
    <row r="35" spans="5:23" x14ac:dyDescent="0.15">
      <c r="E35" s="3"/>
      <c r="F35" s="3"/>
      <c r="G35" s="5"/>
      <c r="H35" s="5"/>
      <c r="I35" s="5"/>
      <c r="J35" s="5"/>
      <c r="K35" s="4"/>
      <c r="L35" s="4"/>
      <c r="M35" s="4"/>
      <c r="P35" s="4"/>
      <c r="Q35" s="3"/>
      <c r="U35" s="4"/>
      <c r="V35" s="4"/>
      <c r="W35" s="4"/>
    </row>
    <row r="36" spans="5:23" x14ac:dyDescent="0.15">
      <c r="E36" s="3"/>
      <c r="F36" s="3"/>
      <c r="G36" s="5"/>
      <c r="H36" s="5"/>
      <c r="I36" s="5"/>
      <c r="J36" s="5"/>
      <c r="K36" s="4"/>
      <c r="L36" s="4"/>
      <c r="M36" s="4"/>
      <c r="P36" s="4"/>
      <c r="Q36" s="3"/>
      <c r="U36" s="4"/>
      <c r="V36" s="4"/>
      <c r="W36" s="4"/>
    </row>
    <row r="37" spans="5:23" x14ac:dyDescent="0.15">
      <c r="E37" s="3"/>
      <c r="F37" s="3"/>
      <c r="G37" s="5"/>
      <c r="H37" s="5"/>
      <c r="I37" s="5"/>
      <c r="J37" s="5"/>
      <c r="K37" s="4"/>
      <c r="L37" s="4"/>
      <c r="M37" s="4"/>
      <c r="P37" s="4"/>
      <c r="Q37" s="3"/>
      <c r="U37" s="4"/>
      <c r="V37" s="4"/>
      <c r="W37" s="4"/>
    </row>
    <row r="38" spans="5:23" x14ac:dyDescent="0.15">
      <c r="E38" s="3"/>
      <c r="F38" s="3"/>
      <c r="G38" s="5"/>
      <c r="H38" s="5"/>
      <c r="I38" s="5"/>
      <c r="J38" s="5"/>
      <c r="K38" s="4"/>
      <c r="L38" s="4"/>
      <c r="M38" s="4"/>
      <c r="P38" s="4"/>
      <c r="Q38" s="3"/>
      <c r="U38" s="4"/>
      <c r="V38" s="4"/>
      <c r="W38" s="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BE980-5F3D-9642-AF85-25B13B5CBDD5}">
  <dimension ref="A1:W38"/>
  <sheetViews>
    <sheetView zoomScaleNormal="100" workbookViewId="0">
      <selection activeCell="S44" sqref="S44"/>
    </sheetView>
  </sheetViews>
  <sheetFormatPr baseColWidth="10" defaultColWidth="7.7109375" defaultRowHeight="13" x14ac:dyDescent="0.15"/>
  <cols>
    <col min="1" max="1" width="16.28515625" style="1" bestFit="1" customWidth="1"/>
    <col min="2" max="2" width="10.42578125" style="1" bestFit="1" customWidth="1"/>
    <col min="3" max="3" width="6.28515625" style="1" bestFit="1" customWidth="1"/>
    <col min="4" max="4" width="10.42578125" style="1" bestFit="1" customWidth="1"/>
    <col min="5" max="5" width="9.5703125" style="1" bestFit="1" customWidth="1"/>
    <col min="6" max="6" width="12.28515625" style="1" bestFit="1" customWidth="1"/>
    <col min="7" max="10" width="10.42578125" style="1" bestFit="1" customWidth="1"/>
    <col min="11" max="11" width="11.5703125" style="1" customWidth="1"/>
    <col min="12" max="12" width="13" style="1" bestFit="1" customWidth="1"/>
    <col min="13" max="13" width="14.5703125" style="1" customWidth="1"/>
    <col min="14" max="14" width="18.28515625" style="1" customWidth="1"/>
    <col min="15" max="15" width="13.140625" style="1" bestFit="1" customWidth="1"/>
    <col min="16" max="16" width="19.28515625" style="1" bestFit="1" customWidth="1"/>
    <col min="17" max="17" width="10.42578125" style="1" bestFit="1" customWidth="1"/>
    <col min="18" max="18" width="13" style="1" customWidth="1"/>
    <col min="19" max="19" width="10.5703125" style="1" bestFit="1" customWidth="1"/>
    <col min="20" max="20" width="16.28515625" style="1" bestFit="1" customWidth="1"/>
    <col min="21" max="21" width="10.5703125" style="1" bestFit="1" customWidth="1"/>
    <col min="22" max="22" width="10.7109375" style="1" customWidth="1"/>
    <col min="23" max="256" width="7.7109375" style="1"/>
    <col min="257" max="257" width="6.85546875" style="1" customWidth="1"/>
    <col min="258" max="258" width="4.85546875" style="1" customWidth="1"/>
    <col min="259" max="259" width="9.5703125" style="1" customWidth="1"/>
    <col min="260" max="261" width="6" style="1" customWidth="1"/>
    <col min="262" max="262" width="7" style="1" customWidth="1"/>
    <col min="263" max="263" width="6.5703125" style="1" customWidth="1"/>
    <col min="264" max="264" width="11.28515625" style="1" customWidth="1"/>
    <col min="265" max="266" width="10.42578125" style="1" customWidth="1"/>
    <col min="267" max="267" width="9" style="1" customWidth="1"/>
    <col min="268" max="268" width="12.42578125" style="1" customWidth="1"/>
    <col min="269" max="269" width="10" style="1" customWidth="1"/>
    <col min="270" max="270" width="9.28515625" style="1" customWidth="1"/>
    <col min="271" max="271" width="16" style="1" customWidth="1"/>
    <col min="272" max="272" width="7.5703125" style="1" customWidth="1"/>
    <col min="273" max="273" width="4.5703125" style="1" customWidth="1"/>
    <col min="274" max="274" width="1.85546875" style="1" customWidth="1"/>
    <col min="275" max="275" width="10.28515625" style="1" customWidth="1"/>
    <col min="276" max="276" width="6" style="1" bestFit="1" customWidth="1"/>
    <col min="277" max="512" width="7.7109375" style="1"/>
    <col min="513" max="513" width="6.85546875" style="1" customWidth="1"/>
    <col min="514" max="514" width="4.85546875" style="1" customWidth="1"/>
    <col min="515" max="515" width="9.5703125" style="1" customWidth="1"/>
    <col min="516" max="517" width="6" style="1" customWidth="1"/>
    <col min="518" max="518" width="7" style="1" customWidth="1"/>
    <col min="519" max="519" width="6.5703125" style="1" customWidth="1"/>
    <col min="520" max="520" width="11.28515625" style="1" customWidth="1"/>
    <col min="521" max="522" width="10.42578125" style="1" customWidth="1"/>
    <col min="523" max="523" width="9" style="1" customWidth="1"/>
    <col min="524" max="524" width="12.42578125" style="1" customWidth="1"/>
    <col min="525" max="525" width="10" style="1" customWidth="1"/>
    <col min="526" max="526" width="9.28515625" style="1" customWidth="1"/>
    <col min="527" max="527" width="16" style="1" customWidth="1"/>
    <col min="528" max="528" width="7.5703125" style="1" customWidth="1"/>
    <col min="529" max="529" width="4.5703125" style="1" customWidth="1"/>
    <col min="530" max="530" width="1.85546875" style="1" customWidth="1"/>
    <col min="531" max="531" width="10.28515625" style="1" customWidth="1"/>
    <col min="532" max="532" width="6" style="1" bestFit="1" customWidth="1"/>
    <col min="533" max="768" width="7.7109375" style="1"/>
    <col min="769" max="769" width="6.85546875" style="1" customWidth="1"/>
    <col min="770" max="770" width="4.85546875" style="1" customWidth="1"/>
    <col min="771" max="771" width="9.5703125" style="1" customWidth="1"/>
    <col min="772" max="773" width="6" style="1" customWidth="1"/>
    <col min="774" max="774" width="7" style="1" customWidth="1"/>
    <col min="775" max="775" width="6.5703125" style="1" customWidth="1"/>
    <col min="776" max="776" width="11.28515625" style="1" customWidth="1"/>
    <col min="777" max="778" width="10.42578125" style="1" customWidth="1"/>
    <col min="779" max="779" width="9" style="1" customWidth="1"/>
    <col min="780" max="780" width="12.42578125" style="1" customWidth="1"/>
    <col min="781" max="781" width="10" style="1" customWidth="1"/>
    <col min="782" max="782" width="9.28515625" style="1" customWidth="1"/>
    <col min="783" max="783" width="16" style="1" customWidth="1"/>
    <col min="784" max="784" width="7.5703125" style="1" customWidth="1"/>
    <col min="785" max="785" width="4.5703125" style="1" customWidth="1"/>
    <col min="786" max="786" width="1.85546875" style="1" customWidth="1"/>
    <col min="787" max="787" width="10.28515625" style="1" customWidth="1"/>
    <col min="788" max="788" width="6" style="1" bestFit="1" customWidth="1"/>
    <col min="789" max="1024" width="7.7109375" style="1"/>
    <col min="1025" max="1025" width="6.85546875" style="1" customWidth="1"/>
    <col min="1026" max="1026" width="4.85546875" style="1" customWidth="1"/>
    <col min="1027" max="1027" width="9.5703125" style="1" customWidth="1"/>
    <col min="1028" max="1029" width="6" style="1" customWidth="1"/>
    <col min="1030" max="1030" width="7" style="1" customWidth="1"/>
    <col min="1031" max="1031" width="6.5703125" style="1" customWidth="1"/>
    <col min="1032" max="1032" width="11.28515625" style="1" customWidth="1"/>
    <col min="1033" max="1034" width="10.42578125" style="1" customWidth="1"/>
    <col min="1035" max="1035" width="9" style="1" customWidth="1"/>
    <col min="1036" max="1036" width="12.42578125" style="1" customWidth="1"/>
    <col min="1037" max="1037" width="10" style="1" customWidth="1"/>
    <col min="1038" max="1038" width="9.28515625" style="1" customWidth="1"/>
    <col min="1039" max="1039" width="16" style="1" customWidth="1"/>
    <col min="1040" max="1040" width="7.5703125" style="1" customWidth="1"/>
    <col min="1041" max="1041" width="4.5703125" style="1" customWidth="1"/>
    <col min="1042" max="1042" width="1.85546875" style="1" customWidth="1"/>
    <col min="1043" max="1043" width="10.28515625" style="1" customWidth="1"/>
    <col min="1044" max="1044" width="6" style="1" bestFit="1" customWidth="1"/>
    <col min="1045" max="1280" width="7.7109375" style="1"/>
    <col min="1281" max="1281" width="6.85546875" style="1" customWidth="1"/>
    <col min="1282" max="1282" width="4.85546875" style="1" customWidth="1"/>
    <col min="1283" max="1283" width="9.5703125" style="1" customWidth="1"/>
    <col min="1284" max="1285" width="6" style="1" customWidth="1"/>
    <col min="1286" max="1286" width="7" style="1" customWidth="1"/>
    <col min="1287" max="1287" width="6.5703125" style="1" customWidth="1"/>
    <col min="1288" max="1288" width="11.28515625" style="1" customWidth="1"/>
    <col min="1289" max="1290" width="10.42578125" style="1" customWidth="1"/>
    <col min="1291" max="1291" width="9" style="1" customWidth="1"/>
    <col min="1292" max="1292" width="12.42578125" style="1" customWidth="1"/>
    <col min="1293" max="1293" width="10" style="1" customWidth="1"/>
    <col min="1294" max="1294" width="9.28515625" style="1" customWidth="1"/>
    <col min="1295" max="1295" width="16" style="1" customWidth="1"/>
    <col min="1296" max="1296" width="7.5703125" style="1" customWidth="1"/>
    <col min="1297" max="1297" width="4.5703125" style="1" customWidth="1"/>
    <col min="1298" max="1298" width="1.85546875" style="1" customWidth="1"/>
    <col min="1299" max="1299" width="10.28515625" style="1" customWidth="1"/>
    <col min="1300" max="1300" width="6" style="1" bestFit="1" customWidth="1"/>
    <col min="1301" max="1536" width="7.7109375" style="1"/>
    <col min="1537" max="1537" width="6.85546875" style="1" customWidth="1"/>
    <col min="1538" max="1538" width="4.85546875" style="1" customWidth="1"/>
    <col min="1539" max="1539" width="9.5703125" style="1" customWidth="1"/>
    <col min="1540" max="1541" width="6" style="1" customWidth="1"/>
    <col min="1542" max="1542" width="7" style="1" customWidth="1"/>
    <col min="1543" max="1543" width="6.5703125" style="1" customWidth="1"/>
    <col min="1544" max="1544" width="11.28515625" style="1" customWidth="1"/>
    <col min="1545" max="1546" width="10.42578125" style="1" customWidth="1"/>
    <col min="1547" max="1547" width="9" style="1" customWidth="1"/>
    <col min="1548" max="1548" width="12.42578125" style="1" customWidth="1"/>
    <col min="1549" max="1549" width="10" style="1" customWidth="1"/>
    <col min="1550" max="1550" width="9.28515625" style="1" customWidth="1"/>
    <col min="1551" max="1551" width="16" style="1" customWidth="1"/>
    <col min="1552" max="1552" width="7.5703125" style="1" customWidth="1"/>
    <col min="1553" max="1553" width="4.5703125" style="1" customWidth="1"/>
    <col min="1554" max="1554" width="1.85546875" style="1" customWidth="1"/>
    <col min="1555" max="1555" width="10.28515625" style="1" customWidth="1"/>
    <col min="1556" max="1556" width="6" style="1" bestFit="1" customWidth="1"/>
    <col min="1557" max="1792" width="7.7109375" style="1"/>
    <col min="1793" max="1793" width="6.85546875" style="1" customWidth="1"/>
    <col min="1794" max="1794" width="4.85546875" style="1" customWidth="1"/>
    <col min="1795" max="1795" width="9.5703125" style="1" customWidth="1"/>
    <col min="1796" max="1797" width="6" style="1" customWidth="1"/>
    <col min="1798" max="1798" width="7" style="1" customWidth="1"/>
    <col min="1799" max="1799" width="6.5703125" style="1" customWidth="1"/>
    <col min="1800" max="1800" width="11.28515625" style="1" customWidth="1"/>
    <col min="1801" max="1802" width="10.42578125" style="1" customWidth="1"/>
    <col min="1803" max="1803" width="9" style="1" customWidth="1"/>
    <col min="1804" max="1804" width="12.42578125" style="1" customWidth="1"/>
    <col min="1805" max="1805" width="10" style="1" customWidth="1"/>
    <col min="1806" max="1806" width="9.28515625" style="1" customWidth="1"/>
    <col min="1807" max="1807" width="16" style="1" customWidth="1"/>
    <col min="1808" max="1808" width="7.5703125" style="1" customWidth="1"/>
    <col min="1809" max="1809" width="4.5703125" style="1" customWidth="1"/>
    <col min="1810" max="1810" width="1.85546875" style="1" customWidth="1"/>
    <col min="1811" max="1811" width="10.28515625" style="1" customWidth="1"/>
    <col min="1812" max="1812" width="6" style="1" bestFit="1" customWidth="1"/>
    <col min="1813" max="2048" width="7.7109375" style="1"/>
    <col min="2049" max="2049" width="6.85546875" style="1" customWidth="1"/>
    <col min="2050" max="2050" width="4.85546875" style="1" customWidth="1"/>
    <col min="2051" max="2051" width="9.5703125" style="1" customWidth="1"/>
    <col min="2052" max="2053" width="6" style="1" customWidth="1"/>
    <col min="2054" max="2054" width="7" style="1" customWidth="1"/>
    <col min="2055" max="2055" width="6.5703125" style="1" customWidth="1"/>
    <col min="2056" max="2056" width="11.28515625" style="1" customWidth="1"/>
    <col min="2057" max="2058" width="10.42578125" style="1" customWidth="1"/>
    <col min="2059" max="2059" width="9" style="1" customWidth="1"/>
    <col min="2060" max="2060" width="12.42578125" style="1" customWidth="1"/>
    <col min="2061" max="2061" width="10" style="1" customWidth="1"/>
    <col min="2062" max="2062" width="9.28515625" style="1" customWidth="1"/>
    <col min="2063" max="2063" width="16" style="1" customWidth="1"/>
    <col min="2064" max="2064" width="7.5703125" style="1" customWidth="1"/>
    <col min="2065" max="2065" width="4.5703125" style="1" customWidth="1"/>
    <col min="2066" max="2066" width="1.85546875" style="1" customWidth="1"/>
    <col min="2067" max="2067" width="10.28515625" style="1" customWidth="1"/>
    <col min="2068" max="2068" width="6" style="1" bestFit="1" customWidth="1"/>
    <col min="2069" max="2304" width="7.7109375" style="1"/>
    <col min="2305" max="2305" width="6.85546875" style="1" customWidth="1"/>
    <col min="2306" max="2306" width="4.85546875" style="1" customWidth="1"/>
    <col min="2307" max="2307" width="9.5703125" style="1" customWidth="1"/>
    <col min="2308" max="2309" width="6" style="1" customWidth="1"/>
    <col min="2310" max="2310" width="7" style="1" customWidth="1"/>
    <col min="2311" max="2311" width="6.5703125" style="1" customWidth="1"/>
    <col min="2312" max="2312" width="11.28515625" style="1" customWidth="1"/>
    <col min="2313" max="2314" width="10.42578125" style="1" customWidth="1"/>
    <col min="2315" max="2315" width="9" style="1" customWidth="1"/>
    <col min="2316" max="2316" width="12.42578125" style="1" customWidth="1"/>
    <col min="2317" max="2317" width="10" style="1" customWidth="1"/>
    <col min="2318" max="2318" width="9.28515625" style="1" customWidth="1"/>
    <col min="2319" max="2319" width="16" style="1" customWidth="1"/>
    <col min="2320" max="2320" width="7.5703125" style="1" customWidth="1"/>
    <col min="2321" max="2321" width="4.5703125" style="1" customWidth="1"/>
    <col min="2322" max="2322" width="1.85546875" style="1" customWidth="1"/>
    <col min="2323" max="2323" width="10.28515625" style="1" customWidth="1"/>
    <col min="2324" max="2324" width="6" style="1" bestFit="1" customWidth="1"/>
    <col min="2325" max="2560" width="7.7109375" style="1"/>
    <col min="2561" max="2561" width="6.85546875" style="1" customWidth="1"/>
    <col min="2562" max="2562" width="4.85546875" style="1" customWidth="1"/>
    <col min="2563" max="2563" width="9.5703125" style="1" customWidth="1"/>
    <col min="2564" max="2565" width="6" style="1" customWidth="1"/>
    <col min="2566" max="2566" width="7" style="1" customWidth="1"/>
    <col min="2567" max="2567" width="6.5703125" style="1" customWidth="1"/>
    <col min="2568" max="2568" width="11.28515625" style="1" customWidth="1"/>
    <col min="2569" max="2570" width="10.42578125" style="1" customWidth="1"/>
    <col min="2571" max="2571" width="9" style="1" customWidth="1"/>
    <col min="2572" max="2572" width="12.42578125" style="1" customWidth="1"/>
    <col min="2573" max="2573" width="10" style="1" customWidth="1"/>
    <col min="2574" max="2574" width="9.28515625" style="1" customWidth="1"/>
    <col min="2575" max="2575" width="16" style="1" customWidth="1"/>
    <col min="2576" max="2576" width="7.5703125" style="1" customWidth="1"/>
    <col min="2577" max="2577" width="4.5703125" style="1" customWidth="1"/>
    <col min="2578" max="2578" width="1.85546875" style="1" customWidth="1"/>
    <col min="2579" max="2579" width="10.28515625" style="1" customWidth="1"/>
    <col min="2580" max="2580" width="6" style="1" bestFit="1" customWidth="1"/>
    <col min="2581" max="2816" width="7.7109375" style="1"/>
    <col min="2817" max="2817" width="6.85546875" style="1" customWidth="1"/>
    <col min="2818" max="2818" width="4.85546875" style="1" customWidth="1"/>
    <col min="2819" max="2819" width="9.5703125" style="1" customWidth="1"/>
    <col min="2820" max="2821" width="6" style="1" customWidth="1"/>
    <col min="2822" max="2822" width="7" style="1" customWidth="1"/>
    <col min="2823" max="2823" width="6.5703125" style="1" customWidth="1"/>
    <col min="2824" max="2824" width="11.28515625" style="1" customWidth="1"/>
    <col min="2825" max="2826" width="10.42578125" style="1" customWidth="1"/>
    <col min="2827" max="2827" width="9" style="1" customWidth="1"/>
    <col min="2828" max="2828" width="12.42578125" style="1" customWidth="1"/>
    <col min="2829" max="2829" width="10" style="1" customWidth="1"/>
    <col min="2830" max="2830" width="9.28515625" style="1" customWidth="1"/>
    <col min="2831" max="2831" width="16" style="1" customWidth="1"/>
    <col min="2832" max="2832" width="7.5703125" style="1" customWidth="1"/>
    <col min="2833" max="2833" width="4.5703125" style="1" customWidth="1"/>
    <col min="2834" max="2834" width="1.85546875" style="1" customWidth="1"/>
    <col min="2835" max="2835" width="10.28515625" style="1" customWidth="1"/>
    <col min="2836" max="2836" width="6" style="1" bestFit="1" customWidth="1"/>
    <col min="2837" max="3072" width="7.7109375" style="1"/>
    <col min="3073" max="3073" width="6.85546875" style="1" customWidth="1"/>
    <col min="3074" max="3074" width="4.85546875" style="1" customWidth="1"/>
    <col min="3075" max="3075" width="9.5703125" style="1" customWidth="1"/>
    <col min="3076" max="3077" width="6" style="1" customWidth="1"/>
    <col min="3078" max="3078" width="7" style="1" customWidth="1"/>
    <col min="3079" max="3079" width="6.5703125" style="1" customWidth="1"/>
    <col min="3080" max="3080" width="11.28515625" style="1" customWidth="1"/>
    <col min="3081" max="3082" width="10.42578125" style="1" customWidth="1"/>
    <col min="3083" max="3083" width="9" style="1" customWidth="1"/>
    <col min="3084" max="3084" width="12.42578125" style="1" customWidth="1"/>
    <col min="3085" max="3085" width="10" style="1" customWidth="1"/>
    <col min="3086" max="3086" width="9.28515625" style="1" customWidth="1"/>
    <col min="3087" max="3087" width="16" style="1" customWidth="1"/>
    <col min="3088" max="3088" width="7.5703125" style="1" customWidth="1"/>
    <col min="3089" max="3089" width="4.5703125" style="1" customWidth="1"/>
    <col min="3090" max="3090" width="1.85546875" style="1" customWidth="1"/>
    <col min="3091" max="3091" width="10.28515625" style="1" customWidth="1"/>
    <col min="3092" max="3092" width="6" style="1" bestFit="1" customWidth="1"/>
    <col min="3093" max="3328" width="7.7109375" style="1"/>
    <col min="3329" max="3329" width="6.85546875" style="1" customWidth="1"/>
    <col min="3330" max="3330" width="4.85546875" style="1" customWidth="1"/>
    <col min="3331" max="3331" width="9.5703125" style="1" customWidth="1"/>
    <col min="3332" max="3333" width="6" style="1" customWidth="1"/>
    <col min="3334" max="3334" width="7" style="1" customWidth="1"/>
    <col min="3335" max="3335" width="6.5703125" style="1" customWidth="1"/>
    <col min="3336" max="3336" width="11.28515625" style="1" customWidth="1"/>
    <col min="3337" max="3338" width="10.42578125" style="1" customWidth="1"/>
    <col min="3339" max="3339" width="9" style="1" customWidth="1"/>
    <col min="3340" max="3340" width="12.42578125" style="1" customWidth="1"/>
    <col min="3341" max="3341" width="10" style="1" customWidth="1"/>
    <col min="3342" max="3342" width="9.28515625" style="1" customWidth="1"/>
    <col min="3343" max="3343" width="16" style="1" customWidth="1"/>
    <col min="3344" max="3344" width="7.5703125" style="1" customWidth="1"/>
    <col min="3345" max="3345" width="4.5703125" style="1" customWidth="1"/>
    <col min="3346" max="3346" width="1.85546875" style="1" customWidth="1"/>
    <col min="3347" max="3347" width="10.28515625" style="1" customWidth="1"/>
    <col min="3348" max="3348" width="6" style="1" bestFit="1" customWidth="1"/>
    <col min="3349" max="3584" width="7.7109375" style="1"/>
    <col min="3585" max="3585" width="6.85546875" style="1" customWidth="1"/>
    <col min="3586" max="3586" width="4.85546875" style="1" customWidth="1"/>
    <col min="3587" max="3587" width="9.5703125" style="1" customWidth="1"/>
    <col min="3588" max="3589" width="6" style="1" customWidth="1"/>
    <col min="3590" max="3590" width="7" style="1" customWidth="1"/>
    <col min="3591" max="3591" width="6.5703125" style="1" customWidth="1"/>
    <col min="3592" max="3592" width="11.28515625" style="1" customWidth="1"/>
    <col min="3593" max="3594" width="10.42578125" style="1" customWidth="1"/>
    <col min="3595" max="3595" width="9" style="1" customWidth="1"/>
    <col min="3596" max="3596" width="12.42578125" style="1" customWidth="1"/>
    <col min="3597" max="3597" width="10" style="1" customWidth="1"/>
    <col min="3598" max="3598" width="9.28515625" style="1" customWidth="1"/>
    <col min="3599" max="3599" width="16" style="1" customWidth="1"/>
    <col min="3600" max="3600" width="7.5703125" style="1" customWidth="1"/>
    <col min="3601" max="3601" width="4.5703125" style="1" customWidth="1"/>
    <col min="3602" max="3602" width="1.85546875" style="1" customWidth="1"/>
    <col min="3603" max="3603" width="10.28515625" style="1" customWidth="1"/>
    <col min="3604" max="3604" width="6" style="1" bestFit="1" customWidth="1"/>
    <col min="3605" max="3840" width="7.7109375" style="1"/>
    <col min="3841" max="3841" width="6.85546875" style="1" customWidth="1"/>
    <col min="3842" max="3842" width="4.85546875" style="1" customWidth="1"/>
    <col min="3843" max="3843" width="9.5703125" style="1" customWidth="1"/>
    <col min="3844" max="3845" width="6" style="1" customWidth="1"/>
    <col min="3846" max="3846" width="7" style="1" customWidth="1"/>
    <col min="3847" max="3847" width="6.5703125" style="1" customWidth="1"/>
    <col min="3848" max="3848" width="11.28515625" style="1" customWidth="1"/>
    <col min="3849" max="3850" width="10.42578125" style="1" customWidth="1"/>
    <col min="3851" max="3851" width="9" style="1" customWidth="1"/>
    <col min="3852" max="3852" width="12.42578125" style="1" customWidth="1"/>
    <col min="3853" max="3853" width="10" style="1" customWidth="1"/>
    <col min="3854" max="3854" width="9.28515625" style="1" customWidth="1"/>
    <col min="3855" max="3855" width="16" style="1" customWidth="1"/>
    <col min="3856" max="3856" width="7.5703125" style="1" customWidth="1"/>
    <col min="3857" max="3857" width="4.5703125" style="1" customWidth="1"/>
    <col min="3858" max="3858" width="1.85546875" style="1" customWidth="1"/>
    <col min="3859" max="3859" width="10.28515625" style="1" customWidth="1"/>
    <col min="3860" max="3860" width="6" style="1" bestFit="1" customWidth="1"/>
    <col min="3861" max="4096" width="7.7109375" style="1"/>
    <col min="4097" max="4097" width="6.85546875" style="1" customWidth="1"/>
    <col min="4098" max="4098" width="4.85546875" style="1" customWidth="1"/>
    <col min="4099" max="4099" width="9.5703125" style="1" customWidth="1"/>
    <col min="4100" max="4101" width="6" style="1" customWidth="1"/>
    <col min="4102" max="4102" width="7" style="1" customWidth="1"/>
    <col min="4103" max="4103" width="6.5703125" style="1" customWidth="1"/>
    <col min="4104" max="4104" width="11.28515625" style="1" customWidth="1"/>
    <col min="4105" max="4106" width="10.42578125" style="1" customWidth="1"/>
    <col min="4107" max="4107" width="9" style="1" customWidth="1"/>
    <col min="4108" max="4108" width="12.42578125" style="1" customWidth="1"/>
    <col min="4109" max="4109" width="10" style="1" customWidth="1"/>
    <col min="4110" max="4110" width="9.28515625" style="1" customWidth="1"/>
    <col min="4111" max="4111" width="16" style="1" customWidth="1"/>
    <col min="4112" max="4112" width="7.5703125" style="1" customWidth="1"/>
    <col min="4113" max="4113" width="4.5703125" style="1" customWidth="1"/>
    <col min="4114" max="4114" width="1.85546875" style="1" customWidth="1"/>
    <col min="4115" max="4115" width="10.28515625" style="1" customWidth="1"/>
    <col min="4116" max="4116" width="6" style="1" bestFit="1" customWidth="1"/>
    <col min="4117" max="4352" width="7.7109375" style="1"/>
    <col min="4353" max="4353" width="6.85546875" style="1" customWidth="1"/>
    <col min="4354" max="4354" width="4.85546875" style="1" customWidth="1"/>
    <col min="4355" max="4355" width="9.5703125" style="1" customWidth="1"/>
    <col min="4356" max="4357" width="6" style="1" customWidth="1"/>
    <col min="4358" max="4358" width="7" style="1" customWidth="1"/>
    <col min="4359" max="4359" width="6.5703125" style="1" customWidth="1"/>
    <col min="4360" max="4360" width="11.28515625" style="1" customWidth="1"/>
    <col min="4361" max="4362" width="10.42578125" style="1" customWidth="1"/>
    <col min="4363" max="4363" width="9" style="1" customWidth="1"/>
    <col min="4364" max="4364" width="12.42578125" style="1" customWidth="1"/>
    <col min="4365" max="4365" width="10" style="1" customWidth="1"/>
    <col min="4366" max="4366" width="9.28515625" style="1" customWidth="1"/>
    <col min="4367" max="4367" width="16" style="1" customWidth="1"/>
    <col min="4368" max="4368" width="7.5703125" style="1" customWidth="1"/>
    <col min="4369" max="4369" width="4.5703125" style="1" customWidth="1"/>
    <col min="4370" max="4370" width="1.85546875" style="1" customWidth="1"/>
    <col min="4371" max="4371" width="10.28515625" style="1" customWidth="1"/>
    <col min="4372" max="4372" width="6" style="1" bestFit="1" customWidth="1"/>
    <col min="4373" max="4608" width="7.7109375" style="1"/>
    <col min="4609" max="4609" width="6.85546875" style="1" customWidth="1"/>
    <col min="4610" max="4610" width="4.85546875" style="1" customWidth="1"/>
    <col min="4611" max="4611" width="9.5703125" style="1" customWidth="1"/>
    <col min="4612" max="4613" width="6" style="1" customWidth="1"/>
    <col min="4614" max="4614" width="7" style="1" customWidth="1"/>
    <col min="4615" max="4615" width="6.5703125" style="1" customWidth="1"/>
    <col min="4616" max="4616" width="11.28515625" style="1" customWidth="1"/>
    <col min="4617" max="4618" width="10.42578125" style="1" customWidth="1"/>
    <col min="4619" max="4619" width="9" style="1" customWidth="1"/>
    <col min="4620" max="4620" width="12.42578125" style="1" customWidth="1"/>
    <col min="4621" max="4621" width="10" style="1" customWidth="1"/>
    <col min="4622" max="4622" width="9.28515625" style="1" customWidth="1"/>
    <col min="4623" max="4623" width="16" style="1" customWidth="1"/>
    <col min="4624" max="4624" width="7.5703125" style="1" customWidth="1"/>
    <col min="4625" max="4625" width="4.5703125" style="1" customWidth="1"/>
    <col min="4626" max="4626" width="1.85546875" style="1" customWidth="1"/>
    <col min="4627" max="4627" width="10.28515625" style="1" customWidth="1"/>
    <col min="4628" max="4628" width="6" style="1" bestFit="1" customWidth="1"/>
    <col min="4629" max="4864" width="7.7109375" style="1"/>
    <col min="4865" max="4865" width="6.85546875" style="1" customWidth="1"/>
    <col min="4866" max="4866" width="4.85546875" style="1" customWidth="1"/>
    <col min="4867" max="4867" width="9.5703125" style="1" customWidth="1"/>
    <col min="4868" max="4869" width="6" style="1" customWidth="1"/>
    <col min="4870" max="4870" width="7" style="1" customWidth="1"/>
    <col min="4871" max="4871" width="6.5703125" style="1" customWidth="1"/>
    <col min="4872" max="4872" width="11.28515625" style="1" customWidth="1"/>
    <col min="4873" max="4874" width="10.42578125" style="1" customWidth="1"/>
    <col min="4875" max="4875" width="9" style="1" customWidth="1"/>
    <col min="4876" max="4876" width="12.42578125" style="1" customWidth="1"/>
    <col min="4877" max="4877" width="10" style="1" customWidth="1"/>
    <col min="4878" max="4878" width="9.28515625" style="1" customWidth="1"/>
    <col min="4879" max="4879" width="16" style="1" customWidth="1"/>
    <col min="4880" max="4880" width="7.5703125" style="1" customWidth="1"/>
    <col min="4881" max="4881" width="4.5703125" style="1" customWidth="1"/>
    <col min="4882" max="4882" width="1.85546875" style="1" customWidth="1"/>
    <col min="4883" max="4883" width="10.28515625" style="1" customWidth="1"/>
    <col min="4884" max="4884" width="6" style="1" bestFit="1" customWidth="1"/>
    <col min="4885" max="5120" width="7.7109375" style="1"/>
    <col min="5121" max="5121" width="6.85546875" style="1" customWidth="1"/>
    <col min="5122" max="5122" width="4.85546875" style="1" customWidth="1"/>
    <col min="5123" max="5123" width="9.5703125" style="1" customWidth="1"/>
    <col min="5124" max="5125" width="6" style="1" customWidth="1"/>
    <col min="5126" max="5126" width="7" style="1" customWidth="1"/>
    <col min="5127" max="5127" width="6.5703125" style="1" customWidth="1"/>
    <col min="5128" max="5128" width="11.28515625" style="1" customWidth="1"/>
    <col min="5129" max="5130" width="10.42578125" style="1" customWidth="1"/>
    <col min="5131" max="5131" width="9" style="1" customWidth="1"/>
    <col min="5132" max="5132" width="12.42578125" style="1" customWidth="1"/>
    <col min="5133" max="5133" width="10" style="1" customWidth="1"/>
    <col min="5134" max="5134" width="9.28515625" style="1" customWidth="1"/>
    <col min="5135" max="5135" width="16" style="1" customWidth="1"/>
    <col min="5136" max="5136" width="7.5703125" style="1" customWidth="1"/>
    <col min="5137" max="5137" width="4.5703125" style="1" customWidth="1"/>
    <col min="5138" max="5138" width="1.85546875" style="1" customWidth="1"/>
    <col min="5139" max="5139" width="10.28515625" style="1" customWidth="1"/>
    <col min="5140" max="5140" width="6" style="1" bestFit="1" customWidth="1"/>
    <col min="5141" max="5376" width="7.7109375" style="1"/>
    <col min="5377" max="5377" width="6.85546875" style="1" customWidth="1"/>
    <col min="5378" max="5378" width="4.85546875" style="1" customWidth="1"/>
    <col min="5379" max="5379" width="9.5703125" style="1" customWidth="1"/>
    <col min="5380" max="5381" width="6" style="1" customWidth="1"/>
    <col min="5382" max="5382" width="7" style="1" customWidth="1"/>
    <col min="5383" max="5383" width="6.5703125" style="1" customWidth="1"/>
    <col min="5384" max="5384" width="11.28515625" style="1" customWidth="1"/>
    <col min="5385" max="5386" width="10.42578125" style="1" customWidth="1"/>
    <col min="5387" max="5387" width="9" style="1" customWidth="1"/>
    <col min="5388" max="5388" width="12.42578125" style="1" customWidth="1"/>
    <col min="5389" max="5389" width="10" style="1" customWidth="1"/>
    <col min="5390" max="5390" width="9.28515625" style="1" customWidth="1"/>
    <col min="5391" max="5391" width="16" style="1" customWidth="1"/>
    <col min="5392" max="5392" width="7.5703125" style="1" customWidth="1"/>
    <col min="5393" max="5393" width="4.5703125" style="1" customWidth="1"/>
    <col min="5394" max="5394" width="1.85546875" style="1" customWidth="1"/>
    <col min="5395" max="5395" width="10.28515625" style="1" customWidth="1"/>
    <col min="5396" max="5396" width="6" style="1" bestFit="1" customWidth="1"/>
    <col min="5397" max="5632" width="7.7109375" style="1"/>
    <col min="5633" max="5633" width="6.85546875" style="1" customWidth="1"/>
    <col min="5634" max="5634" width="4.85546875" style="1" customWidth="1"/>
    <col min="5635" max="5635" width="9.5703125" style="1" customWidth="1"/>
    <col min="5636" max="5637" width="6" style="1" customWidth="1"/>
    <col min="5638" max="5638" width="7" style="1" customWidth="1"/>
    <col min="5639" max="5639" width="6.5703125" style="1" customWidth="1"/>
    <col min="5640" max="5640" width="11.28515625" style="1" customWidth="1"/>
    <col min="5641" max="5642" width="10.42578125" style="1" customWidth="1"/>
    <col min="5643" max="5643" width="9" style="1" customWidth="1"/>
    <col min="5644" max="5644" width="12.42578125" style="1" customWidth="1"/>
    <col min="5645" max="5645" width="10" style="1" customWidth="1"/>
    <col min="5646" max="5646" width="9.28515625" style="1" customWidth="1"/>
    <col min="5647" max="5647" width="16" style="1" customWidth="1"/>
    <col min="5648" max="5648" width="7.5703125" style="1" customWidth="1"/>
    <col min="5649" max="5649" width="4.5703125" style="1" customWidth="1"/>
    <col min="5650" max="5650" width="1.85546875" style="1" customWidth="1"/>
    <col min="5651" max="5651" width="10.28515625" style="1" customWidth="1"/>
    <col min="5652" max="5652" width="6" style="1" bestFit="1" customWidth="1"/>
    <col min="5653" max="5888" width="7.7109375" style="1"/>
    <col min="5889" max="5889" width="6.85546875" style="1" customWidth="1"/>
    <col min="5890" max="5890" width="4.85546875" style="1" customWidth="1"/>
    <col min="5891" max="5891" width="9.5703125" style="1" customWidth="1"/>
    <col min="5892" max="5893" width="6" style="1" customWidth="1"/>
    <col min="5894" max="5894" width="7" style="1" customWidth="1"/>
    <col min="5895" max="5895" width="6.5703125" style="1" customWidth="1"/>
    <col min="5896" max="5896" width="11.28515625" style="1" customWidth="1"/>
    <col min="5897" max="5898" width="10.42578125" style="1" customWidth="1"/>
    <col min="5899" max="5899" width="9" style="1" customWidth="1"/>
    <col min="5900" max="5900" width="12.42578125" style="1" customWidth="1"/>
    <col min="5901" max="5901" width="10" style="1" customWidth="1"/>
    <col min="5902" max="5902" width="9.28515625" style="1" customWidth="1"/>
    <col min="5903" max="5903" width="16" style="1" customWidth="1"/>
    <col min="5904" max="5904" width="7.5703125" style="1" customWidth="1"/>
    <col min="5905" max="5905" width="4.5703125" style="1" customWidth="1"/>
    <col min="5906" max="5906" width="1.85546875" style="1" customWidth="1"/>
    <col min="5907" max="5907" width="10.28515625" style="1" customWidth="1"/>
    <col min="5908" max="5908" width="6" style="1" bestFit="1" customWidth="1"/>
    <col min="5909" max="6144" width="7.7109375" style="1"/>
    <col min="6145" max="6145" width="6.85546875" style="1" customWidth="1"/>
    <col min="6146" max="6146" width="4.85546875" style="1" customWidth="1"/>
    <col min="6147" max="6147" width="9.5703125" style="1" customWidth="1"/>
    <col min="6148" max="6149" width="6" style="1" customWidth="1"/>
    <col min="6150" max="6150" width="7" style="1" customWidth="1"/>
    <col min="6151" max="6151" width="6.5703125" style="1" customWidth="1"/>
    <col min="6152" max="6152" width="11.28515625" style="1" customWidth="1"/>
    <col min="6153" max="6154" width="10.42578125" style="1" customWidth="1"/>
    <col min="6155" max="6155" width="9" style="1" customWidth="1"/>
    <col min="6156" max="6156" width="12.42578125" style="1" customWidth="1"/>
    <col min="6157" max="6157" width="10" style="1" customWidth="1"/>
    <col min="6158" max="6158" width="9.28515625" style="1" customWidth="1"/>
    <col min="6159" max="6159" width="16" style="1" customWidth="1"/>
    <col min="6160" max="6160" width="7.5703125" style="1" customWidth="1"/>
    <col min="6161" max="6161" width="4.5703125" style="1" customWidth="1"/>
    <col min="6162" max="6162" width="1.85546875" style="1" customWidth="1"/>
    <col min="6163" max="6163" width="10.28515625" style="1" customWidth="1"/>
    <col min="6164" max="6164" width="6" style="1" bestFit="1" customWidth="1"/>
    <col min="6165" max="6400" width="7.7109375" style="1"/>
    <col min="6401" max="6401" width="6.85546875" style="1" customWidth="1"/>
    <col min="6402" max="6402" width="4.85546875" style="1" customWidth="1"/>
    <col min="6403" max="6403" width="9.5703125" style="1" customWidth="1"/>
    <col min="6404" max="6405" width="6" style="1" customWidth="1"/>
    <col min="6406" max="6406" width="7" style="1" customWidth="1"/>
    <col min="6407" max="6407" width="6.5703125" style="1" customWidth="1"/>
    <col min="6408" max="6408" width="11.28515625" style="1" customWidth="1"/>
    <col min="6409" max="6410" width="10.42578125" style="1" customWidth="1"/>
    <col min="6411" max="6411" width="9" style="1" customWidth="1"/>
    <col min="6412" max="6412" width="12.42578125" style="1" customWidth="1"/>
    <col min="6413" max="6413" width="10" style="1" customWidth="1"/>
    <col min="6414" max="6414" width="9.28515625" style="1" customWidth="1"/>
    <col min="6415" max="6415" width="16" style="1" customWidth="1"/>
    <col min="6416" max="6416" width="7.5703125" style="1" customWidth="1"/>
    <col min="6417" max="6417" width="4.5703125" style="1" customWidth="1"/>
    <col min="6418" max="6418" width="1.85546875" style="1" customWidth="1"/>
    <col min="6419" max="6419" width="10.28515625" style="1" customWidth="1"/>
    <col min="6420" max="6420" width="6" style="1" bestFit="1" customWidth="1"/>
    <col min="6421" max="6656" width="7.7109375" style="1"/>
    <col min="6657" max="6657" width="6.85546875" style="1" customWidth="1"/>
    <col min="6658" max="6658" width="4.85546875" style="1" customWidth="1"/>
    <col min="6659" max="6659" width="9.5703125" style="1" customWidth="1"/>
    <col min="6660" max="6661" width="6" style="1" customWidth="1"/>
    <col min="6662" max="6662" width="7" style="1" customWidth="1"/>
    <col min="6663" max="6663" width="6.5703125" style="1" customWidth="1"/>
    <col min="6664" max="6664" width="11.28515625" style="1" customWidth="1"/>
    <col min="6665" max="6666" width="10.42578125" style="1" customWidth="1"/>
    <col min="6667" max="6667" width="9" style="1" customWidth="1"/>
    <col min="6668" max="6668" width="12.42578125" style="1" customWidth="1"/>
    <col min="6669" max="6669" width="10" style="1" customWidth="1"/>
    <col min="6670" max="6670" width="9.28515625" style="1" customWidth="1"/>
    <col min="6671" max="6671" width="16" style="1" customWidth="1"/>
    <col min="6672" max="6672" width="7.5703125" style="1" customWidth="1"/>
    <col min="6673" max="6673" width="4.5703125" style="1" customWidth="1"/>
    <col min="6674" max="6674" width="1.85546875" style="1" customWidth="1"/>
    <col min="6675" max="6675" width="10.28515625" style="1" customWidth="1"/>
    <col min="6676" max="6676" width="6" style="1" bestFit="1" customWidth="1"/>
    <col min="6677" max="6912" width="7.7109375" style="1"/>
    <col min="6913" max="6913" width="6.85546875" style="1" customWidth="1"/>
    <col min="6914" max="6914" width="4.85546875" style="1" customWidth="1"/>
    <col min="6915" max="6915" width="9.5703125" style="1" customWidth="1"/>
    <col min="6916" max="6917" width="6" style="1" customWidth="1"/>
    <col min="6918" max="6918" width="7" style="1" customWidth="1"/>
    <col min="6919" max="6919" width="6.5703125" style="1" customWidth="1"/>
    <col min="6920" max="6920" width="11.28515625" style="1" customWidth="1"/>
    <col min="6921" max="6922" width="10.42578125" style="1" customWidth="1"/>
    <col min="6923" max="6923" width="9" style="1" customWidth="1"/>
    <col min="6924" max="6924" width="12.42578125" style="1" customWidth="1"/>
    <col min="6925" max="6925" width="10" style="1" customWidth="1"/>
    <col min="6926" max="6926" width="9.28515625" style="1" customWidth="1"/>
    <col min="6927" max="6927" width="16" style="1" customWidth="1"/>
    <col min="6928" max="6928" width="7.5703125" style="1" customWidth="1"/>
    <col min="6929" max="6929" width="4.5703125" style="1" customWidth="1"/>
    <col min="6930" max="6930" width="1.85546875" style="1" customWidth="1"/>
    <col min="6931" max="6931" width="10.28515625" style="1" customWidth="1"/>
    <col min="6932" max="6932" width="6" style="1" bestFit="1" customWidth="1"/>
    <col min="6933" max="7168" width="7.7109375" style="1"/>
    <col min="7169" max="7169" width="6.85546875" style="1" customWidth="1"/>
    <col min="7170" max="7170" width="4.85546875" style="1" customWidth="1"/>
    <col min="7171" max="7171" width="9.5703125" style="1" customWidth="1"/>
    <col min="7172" max="7173" width="6" style="1" customWidth="1"/>
    <col min="7174" max="7174" width="7" style="1" customWidth="1"/>
    <col min="7175" max="7175" width="6.5703125" style="1" customWidth="1"/>
    <col min="7176" max="7176" width="11.28515625" style="1" customWidth="1"/>
    <col min="7177" max="7178" width="10.42578125" style="1" customWidth="1"/>
    <col min="7179" max="7179" width="9" style="1" customWidth="1"/>
    <col min="7180" max="7180" width="12.42578125" style="1" customWidth="1"/>
    <col min="7181" max="7181" width="10" style="1" customWidth="1"/>
    <col min="7182" max="7182" width="9.28515625" style="1" customWidth="1"/>
    <col min="7183" max="7183" width="16" style="1" customWidth="1"/>
    <col min="7184" max="7184" width="7.5703125" style="1" customWidth="1"/>
    <col min="7185" max="7185" width="4.5703125" style="1" customWidth="1"/>
    <col min="7186" max="7186" width="1.85546875" style="1" customWidth="1"/>
    <col min="7187" max="7187" width="10.28515625" style="1" customWidth="1"/>
    <col min="7188" max="7188" width="6" style="1" bestFit="1" customWidth="1"/>
    <col min="7189" max="7424" width="7.7109375" style="1"/>
    <col min="7425" max="7425" width="6.85546875" style="1" customWidth="1"/>
    <col min="7426" max="7426" width="4.85546875" style="1" customWidth="1"/>
    <col min="7427" max="7427" width="9.5703125" style="1" customWidth="1"/>
    <col min="7428" max="7429" width="6" style="1" customWidth="1"/>
    <col min="7430" max="7430" width="7" style="1" customWidth="1"/>
    <col min="7431" max="7431" width="6.5703125" style="1" customWidth="1"/>
    <col min="7432" max="7432" width="11.28515625" style="1" customWidth="1"/>
    <col min="7433" max="7434" width="10.42578125" style="1" customWidth="1"/>
    <col min="7435" max="7435" width="9" style="1" customWidth="1"/>
    <col min="7436" max="7436" width="12.42578125" style="1" customWidth="1"/>
    <col min="7437" max="7437" width="10" style="1" customWidth="1"/>
    <col min="7438" max="7438" width="9.28515625" style="1" customWidth="1"/>
    <col min="7439" max="7439" width="16" style="1" customWidth="1"/>
    <col min="7440" max="7440" width="7.5703125" style="1" customWidth="1"/>
    <col min="7441" max="7441" width="4.5703125" style="1" customWidth="1"/>
    <col min="7442" max="7442" width="1.85546875" style="1" customWidth="1"/>
    <col min="7443" max="7443" width="10.28515625" style="1" customWidth="1"/>
    <col min="7444" max="7444" width="6" style="1" bestFit="1" customWidth="1"/>
    <col min="7445" max="7680" width="7.7109375" style="1"/>
    <col min="7681" max="7681" width="6.85546875" style="1" customWidth="1"/>
    <col min="7682" max="7682" width="4.85546875" style="1" customWidth="1"/>
    <col min="7683" max="7683" width="9.5703125" style="1" customWidth="1"/>
    <col min="7684" max="7685" width="6" style="1" customWidth="1"/>
    <col min="7686" max="7686" width="7" style="1" customWidth="1"/>
    <col min="7687" max="7687" width="6.5703125" style="1" customWidth="1"/>
    <col min="7688" max="7688" width="11.28515625" style="1" customWidth="1"/>
    <col min="7689" max="7690" width="10.42578125" style="1" customWidth="1"/>
    <col min="7691" max="7691" width="9" style="1" customWidth="1"/>
    <col min="7692" max="7692" width="12.42578125" style="1" customWidth="1"/>
    <col min="7693" max="7693" width="10" style="1" customWidth="1"/>
    <col min="7694" max="7694" width="9.28515625" style="1" customWidth="1"/>
    <col min="7695" max="7695" width="16" style="1" customWidth="1"/>
    <col min="7696" max="7696" width="7.5703125" style="1" customWidth="1"/>
    <col min="7697" max="7697" width="4.5703125" style="1" customWidth="1"/>
    <col min="7698" max="7698" width="1.85546875" style="1" customWidth="1"/>
    <col min="7699" max="7699" width="10.28515625" style="1" customWidth="1"/>
    <col min="7700" max="7700" width="6" style="1" bestFit="1" customWidth="1"/>
    <col min="7701" max="7936" width="7.7109375" style="1"/>
    <col min="7937" max="7937" width="6.85546875" style="1" customWidth="1"/>
    <col min="7938" max="7938" width="4.85546875" style="1" customWidth="1"/>
    <col min="7939" max="7939" width="9.5703125" style="1" customWidth="1"/>
    <col min="7940" max="7941" width="6" style="1" customWidth="1"/>
    <col min="7942" max="7942" width="7" style="1" customWidth="1"/>
    <col min="7943" max="7943" width="6.5703125" style="1" customWidth="1"/>
    <col min="7944" max="7944" width="11.28515625" style="1" customWidth="1"/>
    <col min="7945" max="7946" width="10.42578125" style="1" customWidth="1"/>
    <col min="7947" max="7947" width="9" style="1" customWidth="1"/>
    <col min="7948" max="7948" width="12.42578125" style="1" customWidth="1"/>
    <col min="7949" max="7949" width="10" style="1" customWidth="1"/>
    <col min="7950" max="7950" width="9.28515625" style="1" customWidth="1"/>
    <col min="7951" max="7951" width="16" style="1" customWidth="1"/>
    <col min="7952" max="7952" width="7.5703125" style="1" customWidth="1"/>
    <col min="7953" max="7953" width="4.5703125" style="1" customWidth="1"/>
    <col min="7954" max="7954" width="1.85546875" style="1" customWidth="1"/>
    <col min="7955" max="7955" width="10.28515625" style="1" customWidth="1"/>
    <col min="7956" max="7956" width="6" style="1" bestFit="1" customWidth="1"/>
    <col min="7957" max="8192" width="7.7109375" style="1"/>
    <col min="8193" max="8193" width="6.85546875" style="1" customWidth="1"/>
    <col min="8194" max="8194" width="4.85546875" style="1" customWidth="1"/>
    <col min="8195" max="8195" width="9.5703125" style="1" customWidth="1"/>
    <col min="8196" max="8197" width="6" style="1" customWidth="1"/>
    <col min="8198" max="8198" width="7" style="1" customWidth="1"/>
    <col min="8199" max="8199" width="6.5703125" style="1" customWidth="1"/>
    <col min="8200" max="8200" width="11.28515625" style="1" customWidth="1"/>
    <col min="8201" max="8202" width="10.42578125" style="1" customWidth="1"/>
    <col min="8203" max="8203" width="9" style="1" customWidth="1"/>
    <col min="8204" max="8204" width="12.42578125" style="1" customWidth="1"/>
    <col min="8205" max="8205" width="10" style="1" customWidth="1"/>
    <col min="8206" max="8206" width="9.28515625" style="1" customWidth="1"/>
    <col min="8207" max="8207" width="16" style="1" customWidth="1"/>
    <col min="8208" max="8208" width="7.5703125" style="1" customWidth="1"/>
    <col min="8209" max="8209" width="4.5703125" style="1" customWidth="1"/>
    <col min="8210" max="8210" width="1.85546875" style="1" customWidth="1"/>
    <col min="8211" max="8211" width="10.28515625" style="1" customWidth="1"/>
    <col min="8212" max="8212" width="6" style="1" bestFit="1" customWidth="1"/>
    <col min="8213" max="8448" width="7.7109375" style="1"/>
    <col min="8449" max="8449" width="6.85546875" style="1" customWidth="1"/>
    <col min="8450" max="8450" width="4.85546875" style="1" customWidth="1"/>
    <col min="8451" max="8451" width="9.5703125" style="1" customWidth="1"/>
    <col min="8452" max="8453" width="6" style="1" customWidth="1"/>
    <col min="8454" max="8454" width="7" style="1" customWidth="1"/>
    <col min="8455" max="8455" width="6.5703125" style="1" customWidth="1"/>
    <col min="8456" max="8456" width="11.28515625" style="1" customWidth="1"/>
    <col min="8457" max="8458" width="10.42578125" style="1" customWidth="1"/>
    <col min="8459" max="8459" width="9" style="1" customWidth="1"/>
    <col min="8460" max="8460" width="12.42578125" style="1" customWidth="1"/>
    <col min="8461" max="8461" width="10" style="1" customWidth="1"/>
    <col min="8462" max="8462" width="9.28515625" style="1" customWidth="1"/>
    <col min="8463" max="8463" width="16" style="1" customWidth="1"/>
    <col min="8464" max="8464" width="7.5703125" style="1" customWidth="1"/>
    <col min="8465" max="8465" width="4.5703125" style="1" customWidth="1"/>
    <col min="8466" max="8466" width="1.85546875" style="1" customWidth="1"/>
    <col min="8467" max="8467" width="10.28515625" style="1" customWidth="1"/>
    <col min="8468" max="8468" width="6" style="1" bestFit="1" customWidth="1"/>
    <col min="8469" max="8704" width="7.7109375" style="1"/>
    <col min="8705" max="8705" width="6.85546875" style="1" customWidth="1"/>
    <col min="8706" max="8706" width="4.85546875" style="1" customWidth="1"/>
    <col min="8707" max="8707" width="9.5703125" style="1" customWidth="1"/>
    <col min="8708" max="8709" width="6" style="1" customWidth="1"/>
    <col min="8710" max="8710" width="7" style="1" customWidth="1"/>
    <col min="8711" max="8711" width="6.5703125" style="1" customWidth="1"/>
    <col min="8712" max="8712" width="11.28515625" style="1" customWidth="1"/>
    <col min="8713" max="8714" width="10.42578125" style="1" customWidth="1"/>
    <col min="8715" max="8715" width="9" style="1" customWidth="1"/>
    <col min="8716" max="8716" width="12.42578125" style="1" customWidth="1"/>
    <col min="8717" max="8717" width="10" style="1" customWidth="1"/>
    <col min="8718" max="8718" width="9.28515625" style="1" customWidth="1"/>
    <col min="8719" max="8719" width="16" style="1" customWidth="1"/>
    <col min="8720" max="8720" width="7.5703125" style="1" customWidth="1"/>
    <col min="8721" max="8721" width="4.5703125" style="1" customWidth="1"/>
    <col min="8722" max="8722" width="1.85546875" style="1" customWidth="1"/>
    <col min="8723" max="8723" width="10.28515625" style="1" customWidth="1"/>
    <col min="8724" max="8724" width="6" style="1" bestFit="1" customWidth="1"/>
    <col min="8725" max="8960" width="7.7109375" style="1"/>
    <col min="8961" max="8961" width="6.85546875" style="1" customWidth="1"/>
    <col min="8962" max="8962" width="4.85546875" style="1" customWidth="1"/>
    <col min="8963" max="8963" width="9.5703125" style="1" customWidth="1"/>
    <col min="8964" max="8965" width="6" style="1" customWidth="1"/>
    <col min="8966" max="8966" width="7" style="1" customWidth="1"/>
    <col min="8967" max="8967" width="6.5703125" style="1" customWidth="1"/>
    <col min="8968" max="8968" width="11.28515625" style="1" customWidth="1"/>
    <col min="8969" max="8970" width="10.42578125" style="1" customWidth="1"/>
    <col min="8971" max="8971" width="9" style="1" customWidth="1"/>
    <col min="8972" max="8972" width="12.42578125" style="1" customWidth="1"/>
    <col min="8973" max="8973" width="10" style="1" customWidth="1"/>
    <col min="8974" max="8974" width="9.28515625" style="1" customWidth="1"/>
    <col min="8975" max="8975" width="16" style="1" customWidth="1"/>
    <col min="8976" max="8976" width="7.5703125" style="1" customWidth="1"/>
    <col min="8977" max="8977" width="4.5703125" style="1" customWidth="1"/>
    <col min="8978" max="8978" width="1.85546875" style="1" customWidth="1"/>
    <col min="8979" max="8979" width="10.28515625" style="1" customWidth="1"/>
    <col min="8980" max="8980" width="6" style="1" bestFit="1" customWidth="1"/>
    <col min="8981" max="9216" width="7.7109375" style="1"/>
    <col min="9217" max="9217" width="6.85546875" style="1" customWidth="1"/>
    <col min="9218" max="9218" width="4.85546875" style="1" customWidth="1"/>
    <col min="9219" max="9219" width="9.5703125" style="1" customWidth="1"/>
    <col min="9220" max="9221" width="6" style="1" customWidth="1"/>
    <col min="9222" max="9222" width="7" style="1" customWidth="1"/>
    <col min="9223" max="9223" width="6.5703125" style="1" customWidth="1"/>
    <col min="9224" max="9224" width="11.28515625" style="1" customWidth="1"/>
    <col min="9225" max="9226" width="10.42578125" style="1" customWidth="1"/>
    <col min="9227" max="9227" width="9" style="1" customWidth="1"/>
    <col min="9228" max="9228" width="12.42578125" style="1" customWidth="1"/>
    <col min="9229" max="9229" width="10" style="1" customWidth="1"/>
    <col min="9230" max="9230" width="9.28515625" style="1" customWidth="1"/>
    <col min="9231" max="9231" width="16" style="1" customWidth="1"/>
    <col min="9232" max="9232" width="7.5703125" style="1" customWidth="1"/>
    <col min="9233" max="9233" width="4.5703125" style="1" customWidth="1"/>
    <col min="9234" max="9234" width="1.85546875" style="1" customWidth="1"/>
    <col min="9235" max="9235" width="10.28515625" style="1" customWidth="1"/>
    <col min="9236" max="9236" width="6" style="1" bestFit="1" customWidth="1"/>
    <col min="9237" max="9472" width="7.7109375" style="1"/>
    <col min="9473" max="9473" width="6.85546875" style="1" customWidth="1"/>
    <col min="9474" max="9474" width="4.85546875" style="1" customWidth="1"/>
    <col min="9475" max="9475" width="9.5703125" style="1" customWidth="1"/>
    <col min="9476" max="9477" width="6" style="1" customWidth="1"/>
    <col min="9478" max="9478" width="7" style="1" customWidth="1"/>
    <col min="9479" max="9479" width="6.5703125" style="1" customWidth="1"/>
    <col min="9480" max="9480" width="11.28515625" style="1" customWidth="1"/>
    <col min="9481" max="9482" width="10.42578125" style="1" customWidth="1"/>
    <col min="9483" max="9483" width="9" style="1" customWidth="1"/>
    <col min="9484" max="9484" width="12.42578125" style="1" customWidth="1"/>
    <col min="9485" max="9485" width="10" style="1" customWidth="1"/>
    <col min="9486" max="9486" width="9.28515625" style="1" customWidth="1"/>
    <col min="9487" max="9487" width="16" style="1" customWidth="1"/>
    <col min="9488" max="9488" width="7.5703125" style="1" customWidth="1"/>
    <col min="9489" max="9489" width="4.5703125" style="1" customWidth="1"/>
    <col min="9490" max="9490" width="1.85546875" style="1" customWidth="1"/>
    <col min="9491" max="9491" width="10.28515625" style="1" customWidth="1"/>
    <col min="9492" max="9492" width="6" style="1" bestFit="1" customWidth="1"/>
    <col min="9493" max="9728" width="7.7109375" style="1"/>
    <col min="9729" max="9729" width="6.85546875" style="1" customWidth="1"/>
    <col min="9730" max="9730" width="4.85546875" style="1" customWidth="1"/>
    <col min="9731" max="9731" width="9.5703125" style="1" customWidth="1"/>
    <col min="9732" max="9733" width="6" style="1" customWidth="1"/>
    <col min="9734" max="9734" width="7" style="1" customWidth="1"/>
    <col min="9735" max="9735" width="6.5703125" style="1" customWidth="1"/>
    <col min="9736" max="9736" width="11.28515625" style="1" customWidth="1"/>
    <col min="9737" max="9738" width="10.42578125" style="1" customWidth="1"/>
    <col min="9739" max="9739" width="9" style="1" customWidth="1"/>
    <col min="9740" max="9740" width="12.42578125" style="1" customWidth="1"/>
    <col min="9741" max="9741" width="10" style="1" customWidth="1"/>
    <col min="9742" max="9742" width="9.28515625" style="1" customWidth="1"/>
    <col min="9743" max="9743" width="16" style="1" customWidth="1"/>
    <col min="9744" max="9744" width="7.5703125" style="1" customWidth="1"/>
    <col min="9745" max="9745" width="4.5703125" style="1" customWidth="1"/>
    <col min="9746" max="9746" width="1.85546875" style="1" customWidth="1"/>
    <col min="9747" max="9747" width="10.28515625" style="1" customWidth="1"/>
    <col min="9748" max="9748" width="6" style="1" bestFit="1" customWidth="1"/>
    <col min="9749" max="9984" width="7.7109375" style="1"/>
    <col min="9985" max="9985" width="6.85546875" style="1" customWidth="1"/>
    <col min="9986" max="9986" width="4.85546875" style="1" customWidth="1"/>
    <col min="9987" max="9987" width="9.5703125" style="1" customWidth="1"/>
    <col min="9988" max="9989" width="6" style="1" customWidth="1"/>
    <col min="9990" max="9990" width="7" style="1" customWidth="1"/>
    <col min="9991" max="9991" width="6.5703125" style="1" customWidth="1"/>
    <col min="9992" max="9992" width="11.28515625" style="1" customWidth="1"/>
    <col min="9993" max="9994" width="10.42578125" style="1" customWidth="1"/>
    <col min="9995" max="9995" width="9" style="1" customWidth="1"/>
    <col min="9996" max="9996" width="12.42578125" style="1" customWidth="1"/>
    <col min="9997" max="9997" width="10" style="1" customWidth="1"/>
    <col min="9998" max="9998" width="9.28515625" style="1" customWidth="1"/>
    <col min="9999" max="9999" width="16" style="1" customWidth="1"/>
    <col min="10000" max="10000" width="7.5703125" style="1" customWidth="1"/>
    <col min="10001" max="10001" width="4.5703125" style="1" customWidth="1"/>
    <col min="10002" max="10002" width="1.85546875" style="1" customWidth="1"/>
    <col min="10003" max="10003" width="10.28515625" style="1" customWidth="1"/>
    <col min="10004" max="10004" width="6" style="1" bestFit="1" customWidth="1"/>
    <col min="10005" max="10240" width="7.7109375" style="1"/>
    <col min="10241" max="10241" width="6.85546875" style="1" customWidth="1"/>
    <col min="10242" max="10242" width="4.85546875" style="1" customWidth="1"/>
    <col min="10243" max="10243" width="9.5703125" style="1" customWidth="1"/>
    <col min="10244" max="10245" width="6" style="1" customWidth="1"/>
    <col min="10246" max="10246" width="7" style="1" customWidth="1"/>
    <col min="10247" max="10247" width="6.5703125" style="1" customWidth="1"/>
    <col min="10248" max="10248" width="11.28515625" style="1" customWidth="1"/>
    <col min="10249" max="10250" width="10.42578125" style="1" customWidth="1"/>
    <col min="10251" max="10251" width="9" style="1" customWidth="1"/>
    <col min="10252" max="10252" width="12.42578125" style="1" customWidth="1"/>
    <col min="10253" max="10253" width="10" style="1" customWidth="1"/>
    <col min="10254" max="10254" width="9.28515625" style="1" customWidth="1"/>
    <col min="10255" max="10255" width="16" style="1" customWidth="1"/>
    <col min="10256" max="10256" width="7.5703125" style="1" customWidth="1"/>
    <col min="10257" max="10257" width="4.5703125" style="1" customWidth="1"/>
    <col min="10258" max="10258" width="1.85546875" style="1" customWidth="1"/>
    <col min="10259" max="10259" width="10.28515625" style="1" customWidth="1"/>
    <col min="10260" max="10260" width="6" style="1" bestFit="1" customWidth="1"/>
    <col min="10261" max="10496" width="7.7109375" style="1"/>
    <col min="10497" max="10497" width="6.85546875" style="1" customWidth="1"/>
    <col min="10498" max="10498" width="4.85546875" style="1" customWidth="1"/>
    <col min="10499" max="10499" width="9.5703125" style="1" customWidth="1"/>
    <col min="10500" max="10501" width="6" style="1" customWidth="1"/>
    <col min="10502" max="10502" width="7" style="1" customWidth="1"/>
    <col min="10503" max="10503" width="6.5703125" style="1" customWidth="1"/>
    <col min="10504" max="10504" width="11.28515625" style="1" customWidth="1"/>
    <col min="10505" max="10506" width="10.42578125" style="1" customWidth="1"/>
    <col min="10507" max="10507" width="9" style="1" customWidth="1"/>
    <col min="10508" max="10508" width="12.42578125" style="1" customWidth="1"/>
    <col min="10509" max="10509" width="10" style="1" customWidth="1"/>
    <col min="10510" max="10510" width="9.28515625" style="1" customWidth="1"/>
    <col min="10511" max="10511" width="16" style="1" customWidth="1"/>
    <col min="10512" max="10512" width="7.5703125" style="1" customWidth="1"/>
    <col min="10513" max="10513" width="4.5703125" style="1" customWidth="1"/>
    <col min="10514" max="10514" width="1.85546875" style="1" customWidth="1"/>
    <col min="10515" max="10515" width="10.28515625" style="1" customWidth="1"/>
    <col min="10516" max="10516" width="6" style="1" bestFit="1" customWidth="1"/>
    <col min="10517" max="10752" width="7.7109375" style="1"/>
    <col min="10753" max="10753" width="6.85546875" style="1" customWidth="1"/>
    <col min="10754" max="10754" width="4.85546875" style="1" customWidth="1"/>
    <col min="10755" max="10755" width="9.5703125" style="1" customWidth="1"/>
    <col min="10756" max="10757" width="6" style="1" customWidth="1"/>
    <col min="10758" max="10758" width="7" style="1" customWidth="1"/>
    <col min="10759" max="10759" width="6.5703125" style="1" customWidth="1"/>
    <col min="10760" max="10760" width="11.28515625" style="1" customWidth="1"/>
    <col min="10761" max="10762" width="10.42578125" style="1" customWidth="1"/>
    <col min="10763" max="10763" width="9" style="1" customWidth="1"/>
    <col min="10764" max="10764" width="12.42578125" style="1" customWidth="1"/>
    <col min="10765" max="10765" width="10" style="1" customWidth="1"/>
    <col min="10766" max="10766" width="9.28515625" style="1" customWidth="1"/>
    <col min="10767" max="10767" width="16" style="1" customWidth="1"/>
    <col min="10768" max="10768" width="7.5703125" style="1" customWidth="1"/>
    <col min="10769" max="10769" width="4.5703125" style="1" customWidth="1"/>
    <col min="10770" max="10770" width="1.85546875" style="1" customWidth="1"/>
    <col min="10771" max="10771" width="10.28515625" style="1" customWidth="1"/>
    <col min="10772" max="10772" width="6" style="1" bestFit="1" customWidth="1"/>
    <col min="10773" max="11008" width="7.7109375" style="1"/>
    <col min="11009" max="11009" width="6.85546875" style="1" customWidth="1"/>
    <col min="11010" max="11010" width="4.85546875" style="1" customWidth="1"/>
    <col min="11011" max="11011" width="9.5703125" style="1" customWidth="1"/>
    <col min="11012" max="11013" width="6" style="1" customWidth="1"/>
    <col min="11014" max="11014" width="7" style="1" customWidth="1"/>
    <col min="11015" max="11015" width="6.5703125" style="1" customWidth="1"/>
    <col min="11016" max="11016" width="11.28515625" style="1" customWidth="1"/>
    <col min="11017" max="11018" width="10.42578125" style="1" customWidth="1"/>
    <col min="11019" max="11019" width="9" style="1" customWidth="1"/>
    <col min="11020" max="11020" width="12.42578125" style="1" customWidth="1"/>
    <col min="11021" max="11021" width="10" style="1" customWidth="1"/>
    <col min="11022" max="11022" width="9.28515625" style="1" customWidth="1"/>
    <col min="11023" max="11023" width="16" style="1" customWidth="1"/>
    <col min="11024" max="11024" width="7.5703125" style="1" customWidth="1"/>
    <col min="11025" max="11025" width="4.5703125" style="1" customWidth="1"/>
    <col min="11026" max="11026" width="1.85546875" style="1" customWidth="1"/>
    <col min="11027" max="11027" width="10.28515625" style="1" customWidth="1"/>
    <col min="11028" max="11028" width="6" style="1" bestFit="1" customWidth="1"/>
    <col min="11029" max="11264" width="7.7109375" style="1"/>
    <col min="11265" max="11265" width="6.85546875" style="1" customWidth="1"/>
    <col min="11266" max="11266" width="4.85546875" style="1" customWidth="1"/>
    <col min="11267" max="11267" width="9.5703125" style="1" customWidth="1"/>
    <col min="11268" max="11269" width="6" style="1" customWidth="1"/>
    <col min="11270" max="11270" width="7" style="1" customWidth="1"/>
    <col min="11271" max="11271" width="6.5703125" style="1" customWidth="1"/>
    <col min="11272" max="11272" width="11.28515625" style="1" customWidth="1"/>
    <col min="11273" max="11274" width="10.42578125" style="1" customWidth="1"/>
    <col min="11275" max="11275" width="9" style="1" customWidth="1"/>
    <col min="11276" max="11276" width="12.42578125" style="1" customWidth="1"/>
    <col min="11277" max="11277" width="10" style="1" customWidth="1"/>
    <col min="11278" max="11278" width="9.28515625" style="1" customWidth="1"/>
    <col min="11279" max="11279" width="16" style="1" customWidth="1"/>
    <col min="11280" max="11280" width="7.5703125" style="1" customWidth="1"/>
    <col min="11281" max="11281" width="4.5703125" style="1" customWidth="1"/>
    <col min="11282" max="11282" width="1.85546875" style="1" customWidth="1"/>
    <col min="11283" max="11283" width="10.28515625" style="1" customWidth="1"/>
    <col min="11284" max="11284" width="6" style="1" bestFit="1" customWidth="1"/>
    <col min="11285" max="11520" width="7.7109375" style="1"/>
    <col min="11521" max="11521" width="6.85546875" style="1" customWidth="1"/>
    <col min="11522" max="11522" width="4.85546875" style="1" customWidth="1"/>
    <col min="11523" max="11523" width="9.5703125" style="1" customWidth="1"/>
    <col min="11524" max="11525" width="6" style="1" customWidth="1"/>
    <col min="11526" max="11526" width="7" style="1" customWidth="1"/>
    <col min="11527" max="11527" width="6.5703125" style="1" customWidth="1"/>
    <col min="11528" max="11528" width="11.28515625" style="1" customWidth="1"/>
    <col min="11529" max="11530" width="10.42578125" style="1" customWidth="1"/>
    <col min="11531" max="11531" width="9" style="1" customWidth="1"/>
    <col min="11532" max="11532" width="12.42578125" style="1" customWidth="1"/>
    <col min="11533" max="11533" width="10" style="1" customWidth="1"/>
    <col min="11534" max="11534" width="9.28515625" style="1" customWidth="1"/>
    <col min="11535" max="11535" width="16" style="1" customWidth="1"/>
    <col min="11536" max="11536" width="7.5703125" style="1" customWidth="1"/>
    <col min="11537" max="11537" width="4.5703125" style="1" customWidth="1"/>
    <col min="11538" max="11538" width="1.85546875" style="1" customWidth="1"/>
    <col min="11539" max="11539" width="10.28515625" style="1" customWidth="1"/>
    <col min="11540" max="11540" width="6" style="1" bestFit="1" customWidth="1"/>
    <col min="11541" max="11776" width="7.7109375" style="1"/>
    <col min="11777" max="11777" width="6.85546875" style="1" customWidth="1"/>
    <col min="11778" max="11778" width="4.85546875" style="1" customWidth="1"/>
    <col min="11779" max="11779" width="9.5703125" style="1" customWidth="1"/>
    <col min="11780" max="11781" width="6" style="1" customWidth="1"/>
    <col min="11782" max="11782" width="7" style="1" customWidth="1"/>
    <col min="11783" max="11783" width="6.5703125" style="1" customWidth="1"/>
    <col min="11784" max="11784" width="11.28515625" style="1" customWidth="1"/>
    <col min="11785" max="11786" width="10.42578125" style="1" customWidth="1"/>
    <col min="11787" max="11787" width="9" style="1" customWidth="1"/>
    <col min="11788" max="11788" width="12.42578125" style="1" customWidth="1"/>
    <col min="11789" max="11789" width="10" style="1" customWidth="1"/>
    <col min="11790" max="11790" width="9.28515625" style="1" customWidth="1"/>
    <col min="11791" max="11791" width="16" style="1" customWidth="1"/>
    <col min="11792" max="11792" width="7.5703125" style="1" customWidth="1"/>
    <col min="11793" max="11793" width="4.5703125" style="1" customWidth="1"/>
    <col min="11794" max="11794" width="1.85546875" style="1" customWidth="1"/>
    <col min="11795" max="11795" width="10.28515625" style="1" customWidth="1"/>
    <col min="11796" max="11796" width="6" style="1" bestFit="1" customWidth="1"/>
    <col min="11797" max="12032" width="7.7109375" style="1"/>
    <col min="12033" max="12033" width="6.85546875" style="1" customWidth="1"/>
    <col min="12034" max="12034" width="4.85546875" style="1" customWidth="1"/>
    <col min="12035" max="12035" width="9.5703125" style="1" customWidth="1"/>
    <col min="12036" max="12037" width="6" style="1" customWidth="1"/>
    <col min="12038" max="12038" width="7" style="1" customWidth="1"/>
    <col min="12039" max="12039" width="6.5703125" style="1" customWidth="1"/>
    <col min="12040" max="12040" width="11.28515625" style="1" customWidth="1"/>
    <col min="12041" max="12042" width="10.42578125" style="1" customWidth="1"/>
    <col min="12043" max="12043" width="9" style="1" customWidth="1"/>
    <col min="12044" max="12044" width="12.42578125" style="1" customWidth="1"/>
    <col min="12045" max="12045" width="10" style="1" customWidth="1"/>
    <col min="12046" max="12046" width="9.28515625" style="1" customWidth="1"/>
    <col min="12047" max="12047" width="16" style="1" customWidth="1"/>
    <col min="12048" max="12048" width="7.5703125" style="1" customWidth="1"/>
    <col min="12049" max="12049" width="4.5703125" style="1" customWidth="1"/>
    <col min="12050" max="12050" width="1.85546875" style="1" customWidth="1"/>
    <col min="12051" max="12051" width="10.28515625" style="1" customWidth="1"/>
    <col min="12052" max="12052" width="6" style="1" bestFit="1" customWidth="1"/>
    <col min="12053" max="12288" width="7.7109375" style="1"/>
    <col min="12289" max="12289" width="6.85546875" style="1" customWidth="1"/>
    <col min="12290" max="12290" width="4.85546875" style="1" customWidth="1"/>
    <col min="12291" max="12291" width="9.5703125" style="1" customWidth="1"/>
    <col min="12292" max="12293" width="6" style="1" customWidth="1"/>
    <col min="12294" max="12294" width="7" style="1" customWidth="1"/>
    <col min="12295" max="12295" width="6.5703125" style="1" customWidth="1"/>
    <col min="12296" max="12296" width="11.28515625" style="1" customWidth="1"/>
    <col min="12297" max="12298" width="10.42578125" style="1" customWidth="1"/>
    <col min="12299" max="12299" width="9" style="1" customWidth="1"/>
    <col min="12300" max="12300" width="12.42578125" style="1" customWidth="1"/>
    <col min="12301" max="12301" width="10" style="1" customWidth="1"/>
    <col min="12302" max="12302" width="9.28515625" style="1" customWidth="1"/>
    <col min="12303" max="12303" width="16" style="1" customWidth="1"/>
    <col min="12304" max="12304" width="7.5703125" style="1" customWidth="1"/>
    <col min="12305" max="12305" width="4.5703125" style="1" customWidth="1"/>
    <col min="12306" max="12306" width="1.85546875" style="1" customWidth="1"/>
    <col min="12307" max="12307" width="10.28515625" style="1" customWidth="1"/>
    <col min="12308" max="12308" width="6" style="1" bestFit="1" customWidth="1"/>
    <col min="12309" max="12544" width="7.7109375" style="1"/>
    <col min="12545" max="12545" width="6.85546875" style="1" customWidth="1"/>
    <col min="12546" max="12546" width="4.85546875" style="1" customWidth="1"/>
    <col min="12547" max="12547" width="9.5703125" style="1" customWidth="1"/>
    <col min="12548" max="12549" width="6" style="1" customWidth="1"/>
    <col min="12550" max="12550" width="7" style="1" customWidth="1"/>
    <col min="12551" max="12551" width="6.5703125" style="1" customWidth="1"/>
    <col min="12552" max="12552" width="11.28515625" style="1" customWidth="1"/>
    <col min="12553" max="12554" width="10.42578125" style="1" customWidth="1"/>
    <col min="12555" max="12555" width="9" style="1" customWidth="1"/>
    <col min="12556" max="12556" width="12.42578125" style="1" customWidth="1"/>
    <col min="12557" max="12557" width="10" style="1" customWidth="1"/>
    <col min="12558" max="12558" width="9.28515625" style="1" customWidth="1"/>
    <col min="12559" max="12559" width="16" style="1" customWidth="1"/>
    <col min="12560" max="12560" width="7.5703125" style="1" customWidth="1"/>
    <col min="12561" max="12561" width="4.5703125" style="1" customWidth="1"/>
    <col min="12562" max="12562" width="1.85546875" style="1" customWidth="1"/>
    <col min="12563" max="12563" width="10.28515625" style="1" customWidth="1"/>
    <col min="12564" max="12564" width="6" style="1" bestFit="1" customWidth="1"/>
    <col min="12565" max="12800" width="7.7109375" style="1"/>
    <col min="12801" max="12801" width="6.85546875" style="1" customWidth="1"/>
    <col min="12802" max="12802" width="4.85546875" style="1" customWidth="1"/>
    <col min="12803" max="12803" width="9.5703125" style="1" customWidth="1"/>
    <col min="12804" max="12805" width="6" style="1" customWidth="1"/>
    <col min="12806" max="12806" width="7" style="1" customWidth="1"/>
    <col min="12807" max="12807" width="6.5703125" style="1" customWidth="1"/>
    <col min="12808" max="12808" width="11.28515625" style="1" customWidth="1"/>
    <col min="12809" max="12810" width="10.42578125" style="1" customWidth="1"/>
    <col min="12811" max="12811" width="9" style="1" customWidth="1"/>
    <col min="12812" max="12812" width="12.42578125" style="1" customWidth="1"/>
    <col min="12813" max="12813" width="10" style="1" customWidth="1"/>
    <col min="12814" max="12814" width="9.28515625" style="1" customWidth="1"/>
    <col min="12815" max="12815" width="16" style="1" customWidth="1"/>
    <col min="12816" max="12816" width="7.5703125" style="1" customWidth="1"/>
    <col min="12817" max="12817" width="4.5703125" style="1" customWidth="1"/>
    <col min="12818" max="12818" width="1.85546875" style="1" customWidth="1"/>
    <col min="12819" max="12819" width="10.28515625" style="1" customWidth="1"/>
    <col min="12820" max="12820" width="6" style="1" bestFit="1" customWidth="1"/>
    <col min="12821" max="13056" width="7.7109375" style="1"/>
    <col min="13057" max="13057" width="6.85546875" style="1" customWidth="1"/>
    <col min="13058" max="13058" width="4.85546875" style="1" customWidth="1"/>
    <col min="13059" max="13059" width="9.5703125" style="1" customWidth="1"/>
    <col min="13060" max="13061" width="6" style="1" customWidth="1"/>
    <col min="13062" max="13062" width="7" style="1" customWidth="1"/>
    <col min="13063" max="13063" width="6.5703125" style="1" customWidth="1"/>
    <col min="13064" max="13064" width="11.28515625" style="1" customWidth="1"/>
    <col min="13065" max="13066" width="10.42578125" style="1" customWidth="1"/>
    <col min="13067" max="13067" width="9" style="1" customWidth="1"/>
    <col min="13068" max="13068" width="12.42578125" style="1" customWidth="1"/>
    <col min="13069" max="13069" width="10" style="1" customWidth="1"/>
    <col min="13070" max="13070" width="9.28515625" style="1" customWidth="1"/>
    <col min="13071" max="13071" width="16" style="1" customWidth="1"/>
    <col min="13072" max="13072" width="7.5703125" style="1" customWidth="1"/>
    <col min="13073" max="13073" width="4.5703125" style="1" customWidth="1"/>
    <col min="13074" max="13074" width="1.85546875" style="1" customWidth="1"/>
    <col min="13075" max="13075" width="10.28515625" style="1" customWidth="1"/>
    <col min="13076" max="13076" width="6" style="1" bestFit="1" customWidth="1"/>
    <col min="13077" max="13312" width="7.7109375" style="1"/>
    <col min="13313" max="13313" width="6.85546875" style="1" customWidth="1"/>
    <col min="13314" max="13314" width="4.85546875" style="1" customWidth="1"/>
    <col min="13315" max="13315" width="9.5703125" style="1" customWidth="1"/>
    <col min="13316" max="13317" width="6" style="1" customWidth="1"/>
    <col min="13318" max="13318" width="7" style="1" customWidth="1"/>
    <col min="13319" max="13319" width="6.5703125" style="1" customWidth="1"/>
    <col min="13320" max="13320" width="11.28515625" style="1" customWidth="1"/>
    <col min="13321" max="13322" width="10.42578125" style="1" customWidth="1"/>
    <col min="13323" max="13323" width="9" style="1" customWidth="1"/>
    <col min="13324" max="13324" width="12.42578125" style="1" customWidth="1"/>
    <col min="13325" max="13325" width="10" style="1" customWidth="1"/>
    <col min="13326" max="13326" width="9.28515625" style="1" customWidth="1"/>
    <col min="13327" max="13327" width="16" style="1" customWidth="1"/>
    <col min="13328" max="13328" width="7.5703125" style="1" customWidth="1"/>
    <col min="13329" max="13329" width="4.5703125" style="1" customWidth="1"/>
    <col min="13330" max="13330" width="1.85546875" style="1" customWidth="1"/>
    <col min="13331" max="13331" width="10.28515625" style="1" customWidth="1"/>
    <col min="13332" max="13332" width="6" style="1" bestFit="1" customWidth="1"/>
    <col min="13333" max="13568" width="7.7109375" style="1"/>
    <col min="13569" max="13569" width="6.85546875" style="1" customWidth="1"/>
    <col min="13570" max="13570" width="4.85546875" style="1" customWidth="1"/>
    <col min="13571" max="13571" width="9.5703125" style="1" customWidth="1"/>
    <col min="13572" max="13573" width="6" style="1" customWidth="1"/>
    <col min="13574" max="13574" width="7" style="1" customWidth="1"/>
    <col min="13575" max="13575" width="6.5703125" style="1" customWidth="1"/>
    <col min="13576" max="13576" width="11.28515625" style="1" customWidth="1"/>
    <col min="13577" max="13578" width="10.42578125" style="1" customWidth="1"/>
    <col min="13579" max="13579" width="9" style="1" customWidth="1"/>
    <col min="13580" max="13580" width="12.42578125" style="1" customWidth="1"/>
    <col min="13581" max="13581" width="10" style="1" customWidth="1"/>
    <col min="13582" max="13582" width="9.28515625" style="1" customWidth="1"/>
    <col min="13583" max="13583" width="16" style="1" customWidth="1"/>
    <col min="13584" max="13584" width="7.5703125" style="1" customWidth="1"/>
    <col min="13585" max="13585" width="4.5703125" style="1" customWidth="1"/>
    <col min="13586" max="13586" width="1.85546875" style="1" customWidth="1"/>
    <col min="13587" max="13587" width="10.28515625" style="1" customWidth="1"/>
    <col min="13588" max="13588" width="6" style="1" bestFit="1" customWidth="1"/>
    <col min="13589" max="13824" width="7.7109375" style="1"/>
    <col min="13825" max="13825" width="6.85546875" style="1" customWidth="1"/>
    <col min="13826" max="13826" width="4.85546875" style="1" customWidth="1"/>
    <col min="13827" max="13827" width="9.5703125" style="1" customWidth="1"/>
    <col min="13828" max="13829" width="6" style="1" customWidth="1"/>
    <col min="13830" max="13830" width="7" style="1" customWidth="1"/>
    <col min="13831" max="13831" width="6.5703125" style="1" customWidth="1"/>
    <col min="13832" max="13832" width="11.28515625" style="1" customWidth="1"/>
    <col min="13833" max="13834" width="10.42578125" style="1" customWidth="1"/>
    <col min="13835" max="13835" width="9" style="1" customWidth="1"/>
    <col min="13836" max="13836" width="12.42578125" style="1" customWidth="1"/>
    <col min="13837" max="13837" width="10" style="1" customWidth="1"/>
    <col min="13838" max="13838" width="9.28515625" style="1" customWidth="1"/>
    <col min="13839" max="13839" width="16" style="1" customWidth="1"/>
    <col min="13840" max="13840" width="7.5703125" style="1" customWidth="1"/>
    <col min="13841" max="13841" width="4.5703125" style="1" customWidth="1"/>
    <col min="13842" max="13842" width="1.85546875" style="1" customWidth="1"/>
    <col min="13843" max="13843" width="10.28515625" style="1" customWidth="1"/>
    <col min="13844" max="13844" width="6" style="1" bestFit="1" customWidth="1"/>
    <col min="13845" max="14080" width="7.7109375" style="1"/>
    <col min="14081" max="14081" width="6.85546875" style="1" customWidth="1"/>
    <col min="14082" max="14082" width="4.85546875" style="1" customWidth="1"/>
    <col min="14083" max="14083" width="9.5703125" style="1" customWidth="1"/>
    <col min="14084" max="14085" width="6" style="1" customWidth="1"/>
    <col min="14086" max="14086" width="7" style="1" customWidth="1"/>
    <col min="14087" max="14087" width="6.5703125" style="1" customWidth="1"/>
    <col min="14088" max="14088" width="11.28515625" style="1" customWidth="1"/>
    <col min="14089" max="14090" width="10.42578125" style="1" customWidth="1"/>
    <col min="14091" max="14091" width="9" style="1" customWidth="1"/>
    <col min="14092" max="14092" width="12.42578125" style="1" customWidth="1"/>
    <col min="14093" max="14093" width="10" style="1" customWidth="1"/>
    <col min="14094" max="14094" width="9.28515625" style="1" customWidth="1"/>
    <col min="14095" max="14095" width="16" style="1" customWidth="1"/>
    <col min="14096" max="14096" width="7.5703125" style="1" customWidth="1"/>
    <col min="14097" max="14097" width="4.5703125" style="1" customWidth="1"/>
    <col min="14098" max="14098" width="1.85546875" style="1" customWidth="1"/>
    <col min="14099" max="14099" width="10.28515625" style="1" customWidth="1"/>
    <col min="14100" max="14100" width="6" style="1" bestFit="1" customWidth="1"/>
    <col min="14101" max="14336" width="7.7109375" style="1"/>
    <col min="14337" max="14337" width="6.85546875" style="1" customWidth="1"/>
    <col min="14338" max="14338" width="4.85546875" style="1" customWidth="1"/>
    <col min="14339" max="14339" width="9.5703125" style="1" customWidth="1"/>
    <col min="14340" max="14341" width="6" style="1" customWidth="1"/>
    <col min="14342" max="14342" width="7" style="1" customWidth="1"/>
    <col min="14343" max="14343" width="6.5703125" style="1" customWidth="1"/>
    <col min="14344" max="14344" width="11.28515625" style="1" customWidth="1"/>
    <col min="14345" max="14346" width="10.42578125" style="1" customWidth="1"/>
    <col min="14347" max="14347" width="9" style="1" customWidth="1"/>
    <col min="14348" max="14348" width="12.42578125" style="1" customWidth="1"/>
    <col min="14349" max="14349" width="10" style="1" customWidth="1"/>
    <col min="14350" max="14350" width="9.28515625" style="1" customWidth="1"/>
    <col min="14351" max="14351" width="16" style="1" customWidth="1"/>
    <col min="14352" max="14352" width="7.5703125" style="1" customWidth="1"/>
    <col min="14353" max="14353" width="4.5703125" style="1" customWidth="1"/>
    <col min="14354" max="14354" width="1.85546875" style="1" customWidth="1"/>
    <col min="14355" max="14355" width="10.28515625" style="1" customWidth="1"/>
    <col min="14356" max="14356" width="6" style="1" bestFit="1" customWidth="1"/>
    <col min="14357" max="14592" width="7.7109375" style="1"/>
    <col min="14593" max="14593" width="6.85546875" style="1" customWidth="1"/>
    <col min="14594" max="14594" width="4.85546875" style="1" customWidth="1"/>
    <col min="14595" max="14595" width="9.5703125" style="1" customWidth="1"/>
    <col min="14596" max="14597" width="6" style="1" customWidth="1"/>
    <col min="14598" max="14598" width="7" style="1" customWidth="1"/>
    <col min="14599" max="14599" width="6.5703125" style="1" customWidth="1"/>
    <col min="14600" max="14600" width="11.28515625" style="1" customWidth="1"/>
    <col min="14601" max="14602" width="10.42578125" style="1" customWidth="1"/>
    <col min="14603" max="14603" width="9" style="1" customWidth="1"/>
    <col min="14604" max="14604" width="12.42578125" style="1" customWidth="1"/>
    <col min="14605" max="14605" width="10" style="1" customWidth="1"/>
    <col min="14606" max="14606" width="9.28515625" style="1" customWidth="1"/>
    <col min="14607" max="14607" width="16" style="1" customWidth="1"/>
    <col min="14608" max="14608" width="7.5703125" style="1" customWidth="1"/>
    <col min="14609" max="14609" width="4.5703125" style="1" customWidth="1"/>
    <col min="14610" max="14610" width="1.85546875" style="1" customWidth="1"/>
    <col min="14611" max="14611" width="10.28515625" style="1" customWidth="1"/>
    <col min="14612" max="14612" width="6" style="1" bestFit="1" customWidth="1"/>
    <col min="14613" max="14848" width="7.7109375" style="1"/>
    <col min="14849" max="14849" width="6.85546875" style="1" customWidth="1"/>
    <col min="14850" max="14850" width="4.85546875" style="1" customWidth="1"/>
    <col min="14851" max="14851" width="9.5703125" style="1" customWidth="1"/>
    <col min="14852" max="14853" width="6" style="1" customWidth="1"/>
    <col min="14854" max="14854" width="7" style="1" customWidth="1"/>
    <col min="14855" max="14855" width="6.5703125" style="1" customWidth="1"/>
    <col min="14856" max="14856" width="11.28515625" style="1" customWidth="1"/>
    <col min="14857" max="14858" width="10.42578125" style="1" customWidth="1"/>
    <col min="14859" max="14859" width="9" style="1" customWidth="1"/>
    <col min="14860" max="14860" width="12.42578125" style="1" customWidth="1"/>
    <col min="14861" max="14861" width="10" style="1" customWidth="1"/>
    <col min="14862" max="14862" width="9.28515625" style="1" customWidth="1"/>
    <col min="14863" max="14863" width="16" style="1" customWidth="1"/>
    <col min="14864" max="14864" width="7.5703125" style="1" customWidth="1"/>
    <col min="14865" max="14865" width="4.5703125" style="1" customWidth="1"/>
    <col min="14866" max="14866" width="1.85546875" style="1" customWidth="1"/>
    <col min="14867" max="14867" width="10.28515625" style="1" customWidth="1"/>
    <col min="14868" max="14868" width="6" style="1" bestFit="1" customWidth="1"/>
    <col min="14869" max="15104" width="7.7109375" style="1"/>
    <col min="15105" max="15105" width="6.85546875" style="1" customWidth="1"/>
    <col min="15106" max="15106" width="4.85546875" style="1" customWidth="1"/>
    <col min="15107" max="15107" width="9.5703125" style="1" customWidth="1"/>
    <col min="15108" max="15109" width="6" style="1" customWidth="1"/>
    <col min="15110" max="15110" width="7" style="1" customWidth="1"/>
    <col min="15111" max="15111" width="6.5703125" style="1" customWidth="1"/>
    <col min="15112" max="15112" width="11.28515625" style="1" customWidth="1"/>
    <col min="15113" max="15114" width="10.42578125" style="1" customWidth="1"/>
    <col min="15115" max="15115" width="9" style="1" customWidth="1"/>
    <col min="15116" max="15116" width="12.42578125" style="1" customWidth="1"/>
    <col min="15117" max="15117" width="10" style="1" customWidth="1"/>
    <col min="15118" max="15118" width="9.28515625" style="1" customWidth="1"/>
    <col min="15119" max="15119" width="16" style="1" customWidth="1"/>
    <col min="15120" max="15120" width="7.5703125" style="1" customWidth="1"/>
    <col min="15121" max="15121" width="4.5703125" style="1" customWidth="1"/>
    <col min="15122" max="15122" width="1.85546875" style="1" customWidth="1"/>
    <col min="15123" max="15123" width="10.28515625" style="1" customWidth="1"/>
    <col min="15124" max="15124" width="6" style="1" bestFit="1" customWidth="1"/>
    <col min="15125" max="15360" width="7.7109375" style="1"/>
    <col min="15361" max="15361" width="6.85546875" style="1" customWidth="1"/>
    <col min="15362" max="15362" width="4.85546875" style="1" customWidth="1"/>
    <col min="15363" max="15363" width="9.5703125" style="1" customWidth="1"/>
    <col min="15364" max="15365" width="6" style="1" customWidth="1"/>
    <col min="15366" max="15366" width="7" style="1" customWidth="1"/>
    <col min="15367" max="15367" width="6.5703125" style="1" customWidth="1"/>
    <col min="15368" max="15368" width="11.28515625" style="1" customWidth="1"/>
    <col min="15369" max="15370" width="10.42578125" style="1" customWidth="1"/>
    <col min="15371" max="15371" width="9" style="1" customWidth="1"/>
    <col min="15372" max="15372" width="12.42578125" style="1" customWidth="1"/>
    <col min="15373" max="15373" width="10" style="1" customWidth="1"/>
    <col min="15374" max="15374" width="9.28515625" style="1" customWidth="1"/>
    <col min="15375" max="15375" width="16" style="1" customWidth="1"/>
    <col min="15376" max="15376" width="7.5703125" style="1" customWidth="1"/>
    <col min="15377" max="15377" width="4.5703125" style="1" customWidth="1"/>
    <col min="15378" max="15378" width="1.85546875" style="1" customWidth="1"/>
    <col min="15379" max="15379" width="10.28515625" style="1" customWidth="1"/>
    <col min="15380" max="15380" width="6" style="1" bestFit="1" customWidth="1"/>
    <col min="15381" max="15616" width="7.7109375" style="1"/>
    <col min="15617" max="15617" width="6.85546875" style="1" customWidth="1"/>
    <col min="15618" max="15618" width="4.85546875" style="1" customWidth="1"/>
    <col min="15619" max="15619" width="9.5703125" style="1" customWidth="1"/>
    <col min="15620" max="15621" width="6" style="1" customWidth="1"/>
    <col min="15622" max="15622" width="7" style="1" customWidth="1"/>
    <col min="15623" max="15623" width="6.5703125" style="1" customWidth="1"/>
    <col min="15624" max="15624" width="11.28515625" style="1" customWidth="1"/>
    <col min="15625" max="15626" width="10.42578125" style="1" customWidth="1"/>
    <col min="15627" max="15627" width="9" style="1" customWidth="1"/>
    <col min="15628" max="15628" width="12.42578125" style="1" customWidth="1"/>
    <col min="15629" max="15629" width="10" style="1" customWidth="1"/>
    <col min="15630" max="15630" width="9.28515625" style="1" customWidth="1"/>
    <col min="15631" max="15631" width="16" style="1" customWidth="1"/>
    <col min="15632" max="15632" width="7.5703125" style="1" customWidth="1"/>
    <col min="15633" max="15633" width="4.5703125" style="1" customWidth="1"/>
    <col min="15634" max="15634" width="1.85546875" style="1" customWidth="1"/>
    <col min="15635" max="15635" width="10.28515625" style="1" customWidth="1"/>
    <col min="15636" max="15636" width="6" style="1" bestFit="1" customWidth="1"/>
    <col min="15637" max="15872" width="7.7109375" style="1"/>
    <col min="15873" max="15873" width="6.85546875" style="1" customWidth="1"/>
    <col min="15874" max="15874" width="4.85546875" style="1" customWidth="1"/>
    <col min="15875" max="15875" width="9.5703125" style="1" customWidth="1"/>
    <col min="15876" max="15877" width="6" style="1" customWidth="1"/>
    <col min="15878" max="15878" width="7" style="1" customWidth="1"/>
    <col min="15879" max="15879" width="6.5703125" style="1" customWidth="1"/>
    <col min="15880" max="15880" width="11.28515625" style="1" customWidth="1"/>
    <col min="15881" max="15882" width="10.42578125" style="1" customWidth="1"/>
    <col min="15883" max="15883" width="9" style="1" customWidth="1"/>
    <col min="15884" max="15884" width="12.42578125" style="1" customWidth="1"/>
    <col min="15885" max="15885" width="10" style="1" customWidth="1"/>
    <col min="15886" max="15886" width="9.28515625" style="1" customWidth="1"/>
    <col min="15887" max="15887" width="16" style="1" customWidth="1"/>
    <col min="15888" max="15888" width="7.5703125" style="1" customWidth="1"/>
    <col min="15889" max="15889" width="4.5703125" style="1" customWidth="1"/>
    <col min="15890" max="15890" width="1.85546875" style="1" customWidth="1"/>
    <col min="15891" max="15891" width="10.28515625" style="1" customWidth="1"/>
    <col min="15892" max="15892" width="6" style="1" bestFit="1" customWidth="1"/>
    <col min="15893" max="16128" width="7.7109375" style="1"/>
    <col min="16129" max="16129" width="6.85546875" style="1" customWidth="1"/>
    <col min="16130" max="16130" width="4.85546875" style="1" customWidth="1"/>
    <col min="16131" max="16131" width="9.5703125" style="1" customWidth="1"/>
    <col min="16132" max="16133" width="6" style="1" customWidth="1"/>
    <col min="16134" max="16134" width="7" style="1" customWidth="1"/>
    <col min="16135" max="16135" width="6.5703125" style="1" customWidth="1"/>
    <col min="16136" max="16136" width="11.28515625" style="1" customWidth="1"/>
    <col min="16137" max="16138" width="10.42578125" style="1" customWidth="1"/>
    <col min="16139" max="16139" width="9" style="1" customWidth="1"/>
    <col min="16140" max="16140" width="12.42578125" style="1" customWidth="1"/>
    <col min="16141" max="16141" width="10" style="1" customWidth="1"/>
    <col min="16142" max="16142" width="9.28515625" style="1" customWidth="1"/>
    <col min="16143" max="16143" width="16" style="1" customWidth="1"/>
    <col min="16144" max="16144" width="7.5703125" style="1" customWidth="1"/>
    <col min="16145" max="16145" width="4.5703125" style="1" customWidth="1"/>
    <col min="16146" max="16146" width="1.85546875" style="1" customWidth="1"/>
    <col min="16147" max="16147" width="10.28515625" style="1" customWidth="1"/>
    <col min="16148" max="16148" width="6" style="1" bestFit="1" customWidth="1"/>
    <col min="16149" max="16384" width="7.7109375" style="1"/>
  </cols>
  <sheetData>
    <row r="1" spans="1:23" x14ac:dyDescent="0.15">
      <c r="I1" s="1" t="s">
        <v>0</v>
      </c>
      <c r="J1" s="2">
        <v>1387000</v>
      </c>
    </row>
    <row r="2" spans="1:23" x14ac:dyDescent="0.15">
      <c r="I2" s="1" t="s">
        <v>1</v>
      </c>
      <c r="J2" s="2">
        <f>LN(2)/J1</f>
        <v>4.997456240518711E-7</v>
      </c>
    </row>
    <row r="3" spans="1:23" x14ac:dyDescent="0.15">
      <c r="I3" s="1" t="s">
        <v>2</v>
      </c>
      <c r="J3" s="1">
        <v>150</v>
      </c>
    </row>
    <row r="4" spans="1:23" x14ac:dyDescent="0.15">
      <c r="I4" s="1" t="s">
        <v>3</v>
      </c>
      <c r="J4" s="1">
        <v>1500</v>
      </c>
    </row>
    <row r="5" spans="1:23" x14ac:dyDescent="0.15">
      <c r="I5" s="1" t="s">
        <v>4</v>
      </c>
      <c r="J5" s="1">
        <v>4320</v>
      </c>
    </row>
    <row r="6" spans="1:23" x14ac:dyDescent="0.15">
      <c r="I6" s="1" t="s">
        <v>5</v>
      </c>
      <c r="J6" s="1">
        <v>4.0199999999999996</v>
      </c>
      <c r="K6" s="11" t="s">
        <v>275</v>
      </c>
      <c r="S6" s="1" t="s">
        <v>6</v>
      </c>
    </row>
    <row r="7" spans="1:23" x14ac:dyDescent="0.15">
      <c r="O7" s="1" t="s">
        <v>7</v>
      </c>
      <c r="S7" s="1">
        <f>SUM(S11:S15)</f>
        <v>28.819379241237684</v>
      </c>
    </row>
    <row r="8" spans="1:23" x14ac:dyDescent="0.15">
      <c r="A8" s="1" t="s">
        <v>8</v>
      </c>
      <c r="B8" s="1" t="s">
        <v>9</v>
      </c>
      <c r="C8" s="1" t="s">
        <v>10</v>
      </c>
      <c r="D8" s="1" t="s">
        <v>267</v>
      </c>
      <c r="E8" s="1" t="s">
        <v>11</v>
      </c>
      <c r="F8" s="1" t="s">
        <v>268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1" t="s">
        <v>18</v>
      </c>
      <c r="N8" s="1" t="s">
        <v>19</v>
      </c>
      <c r="O8" s="1" t="s">
        <v>7</v>
      </c>
      <c r="P8" s="1" t="s">
        <v>21</v>
      </c>
      <c r="R8" s="1" t="s">
        <v>22</v>
      </c>
      <c r="S8" s="1" t="s">
        <v>23</v>
      </c>
    </row>
    <row r="9" spans="1:23" s="11" customFormat="1" x14ac:dyDescent="0.15">
      <c r="A9" s="10" t="s">
        <v>270</v>
      </c>
      <c r="B9" s="11" t="s">
        <v>272</v>
      </c>
      <c r="C9" s="11" t="s">
        <v>273</v>
      </c>
      <c r="D9" s="11" t="s">
        <v>20</v>
      </c>
      <c r="E9" s="11" t="s">
        <v>274</v>
      </c>
      <c r="F9" s="11" t="s">
        <v>269</v>
      </c>
      <c r="G9" s="11" t="s">
        <v>310</v>
      </c>
      <c r="H9" s="11" t="s">
        <v>275</v>
      </c>
      <c r="I9" s="11" t="s">
        <v>275</v>
      </c>
      <c r="J9" s="11" t="s">
        <v>275</v>
      </c>
      <c r="K9" s="11" t="s">
        <v>275</v>
      </c>
      <c r="L9" s="11" t="s">
        <v>275</v>
      </c>
      <c r="M9" s="11" t="s">
        <v>276</v>
      </c>
      <c r="N9" s="11" t="s">
        <v>271</v>
      </c>
      <c r="O9" s="11" t="s">
        <v>278</v>
      </c>
      <c r="P9" s="11" t="s">
        <v>277</v>
      </c>
      <c r="R9" s="11" t="s">
        <v>276</v>
      </c>
    </row>
    <row r="10" spans="1:23" x14ac:dyDescent="0.15">
      <c r="F10" s="3">
        <v>1001.2942585606556</v>
      </c>
      <c r="I10" s="9">
        <f>0.0117*EXP((1013-F10)/247)</f>
        <v>1.2267831454762139E-2</v>
      </c>
      <c r="J10" s="9">
        <f>0.0397*EXP((1013-F10)/510)</f>
        <v>4.0621749367852726E-2</v>
      </c>
    </row>
    <row r="11" spans="1:23" x14ac:dyDescent="0.15">
      <c r="A11" s="1" t="str">
        <f>data!A8</f>
        <v>SA-LB_DP0</v>
      </c>
      <c r="B11" s="1">
        <f>data!M8</f>
        <v>0</v>
      </c>
      <c r="C11" s="1">
        <v>1.6</v>
      </c>
      <c r="D11" s="1">
        <f>B11*C11</f>
        <v>0</v>
      </c>
      <c r="E11" s="3">
        <f>data!G8</f>
        <v>779</v>
      </c>
      <c r="F11" s="3">
        <f>data!F24</f>
        <v>923.09998812132187</v>
      </c>
      <c r="G11" s="5">
        <f>data!I8</f>
        <v>1.4352410955520447</v>
      </c>
      <c r="H11" s="6">
        <f>$J$6*G11</f>
        <v>5.7696692041192188</v>
      </c>
      <c r="I11" s="12">
        <f>0.0117*EXP((1013-F11)/247)</f>
        <v>1.6836623790797704E-2</v>
      </c>
      <c r="J11" s="12">
        <f>0.0397*EXP((1013-F11)/510)</f>
        <v>4.7352789051898887E-2</v>
      </c>
      <c r="K11" s="3">
        <f>data!N8</f>
        <v>5460000</v>
      </c>
      <c r="L11" s="3">
        <f>data!O8</f>
        <v>106000</v>
      </c>
      <c r="M11" s="4">
        <f>H11*EXP(-D11/$J$3)/(O11/$J$3+$J$2)*(1-EXP(-P11*(O11/$J$3+$J$2)))+I11*EXP(-D11/$J$4)/(O11/$J$4+$J$2)*(1-EXP(-P11*(O11/$J$4+$J$2)))+J11*EXP(-D11/$J$5)/(O11/$J$5+$J$2)*(1-EXP(-P11*(O11/$J$5+$J$2)))+R11*EXP(-$J$2*P11)</f>
        <v>1616184.292125657</v>
      </c>
      <c r="N11" s="6">
        <v>3.09288096395349</v>
      </c>
      <c r="O11" s="1">
        <f t="shared" ref="O11:O15" si="0">N11*0.0001*C11</f>
        <v>4.9486095423255849E-4</v>
      </c>
      <c r="P11" s="4">
        <v>20000000000</v>
      </c>
      <c r="Q11" s="3"/>
      <c r="T11" s="1" t="str">
        <f t="shared" ref="T11:T15" si="1">A11</f>
        <v>SA-LB_DP0</v>
      </c>
      <c r="V11" s="4"/>
      <c r="W11" s="4"/>
    </row>
    <row r="12" spans="1:23" x14ac:dyDescent="0.15">
      <c r="A12" s="1" t="str">
        <f>data!A9</f>
        <v>SA-LB_DP30</v>
      </c>
      <c r="B12" s="1">
        <f>data!M9</f>
        <v>30</v>
      </c>
      <c r="C12" s="1">
        <f>C11</f>
        <v>1.6</v>
      </c>
      <c r="D12" s="1">
        <f t="shared" ref="D12:D15" si="2">B12*C12</f>
        <v>48</v>
      </c>
      <c r="E12" s="3">
        <f>data!G9</f>
        <v>776</v>
      </c>
      <c r="F12" s="3">
        <f>data!F25</f>
        <v>923.43424290031805</v>
      </c>
      <c r="G12" s="5">
        <f>data!I9</f>
        <v>1.4317781799950711</v>
      </c>
      <c r="H12" s="6">
        <f t="shared" ref="H12:H15" si="3">$J$6*G12</f>
        <v>5.7557482835801848</v>
      </c>
      <c r="I12" s="12">
        <f t="shared" ref="I12:I15" si="4">0.0117*EXP((1013-F12)/247)</f>
        <v>1.6813854900915731E-2</v>
      </c>
      <c r="J12" s="12">
        <f t="shared" ref="J12:J15" si="5">0.0397*EXP((1013-F12)/510)</f>
        <v>4.7321764129626846E-2</v>
      </c>
      <c r="K12" s="3">
        <f>data!N9</f>
        <v>1196000</v>
      </c>
      <c r="L12" s="3">
        <f>data!O9</f>
        <v>111000</v>
      </c>
      <c r="M12" s="4">
        <f t="shared" ref="M12:M15" si="6">H12*EXP(-D12/$J$3)/(O12/$J$3+$J$2)*(1-EXP(-P12*(O12/$J$3+$J$2)))+I12*EXP(-D12/$J$4)/(O12/$J$4+$J$2)*(1-EXP(-P12*(O12/$J$4+$J$2)))+J12*EXP(-D12/$J$5)/(O12/$J$5+$J$2)*(1-EXP(-P12*(O12/$J$5+$J$2)))+R12*EXP(-$J$2*P12)</f>
        <v>1196029.3639200861</v>
      </c>
      <c r="N12" s="6">
        <v>3.09288096395349</v>
      </c>
      <c r="O12" s="1">
        <f t="shared" si="0"/>
        <v>4.9486095423255849E-4</v>
      </c>
      <c r="P12" s="4">
        <v>20000000000</v>
      </c>
      <c r="Q12" s="3"/>
      <c r="S12" s="1">
        <f>(M12-K12)^2/L12^2</f>
        <v>6.9981316680522699E-8</v>
      </c>
      <c r="T12" s="1" t="str">
        <f t="shared" si="1"/>
        <v>SA-LB_DP30</v>
      </c>
      <c r="V12" s="4"/>
      <c r="W12" s="4"/>
    </row>
    <row r="13" spans="1:23" x14ac:dyDescent="0.15">
      <c r="A13" s="1" t="str">
        <f>data!A10</f>
        <v>SA-LB_DP85</v>
      </c>
      <c r="B13" s="1">
        <f>data!M10</f>
        <v>85</v>
      </c>
      <c r="C13" s="1">
        <f t="shared" ref="C13:C15" si="7">C12</f>
        <v>1.6</v>
      </c>
      <c r="D13" s="1">
        <f t="shared" si="2"/>
        <v>136</v>
      </c>
      <c r="E13" s="3">
        <f>data!G10</f>
        <v>776</v>
      </c>
      <c r="F13" s="3">
        <f>data!F26</f>
        <v>923.43424290031805</v>
      </c>
      <c r="G13" s="5">
        <f>data!I10</f>
        <v>1.4317781799950711</v>
      </c>
      <c r="H13" s="6">
        <f t="shared" si="3"/>
        <v>5.7557482835801848</v>
      </c>
      <c r="I13" s="12">
        <f t="shared" si="4"/>
        <v>1.6813854900915731E-2</v>
      </c>
      <c r="J13" s="12">
        <f t="shared" si="5"/>
        <v>4.7321764129626846E-2</v>
      </c>
      <c r="K13" s="3">
        <f>data!N10</f>
        <v>893000</v>
      </c>
      <c r="L13" s="3">
        <f>data!O10</f>
        <v>36000</v>
      </c>
      <c r="M13" s="4">
        <f t="shared" si="6"/>
        <v>705073.71724281437</v>
      </c>
      <c r="N13" s="6">
        <f>N12</f>
        <v>3.09288096395349</v>
      </c>
      <c r="O13" s="1">
        <f t="shared" si="0"/>
        <v>4.9486095423255849E-4</v>
      </c>
      <c r="P13" s="4">
        <v>20000000000</v>
      </c>
      <c r="Q13" s="3"/>
      <c r="S13" s="1">
        <f t="shared" ref="S13:S16" si="8">(M13-K13)^2/L13^2</f>
        <v>27.250222030041424</v>
      </c>
      <c r="T13" s="1" t="str">
        <f t="shared" si="1"/>
        <v>SA-LB_DP85</v>
      </c>
      <c r="V13" s="4"/>
      <c r="W13" s="4"/>
    </row>
    <row r="14" spans="1:23" x14ac:dyDescent="0.15">
      <c r="A14" s="1" t="str">
        <f>data!A11</f>
        <v>SA-LB_DP150</v>
      </c>
      <c r="B14" s="1">
        <f>data!M11</f>
        <v>150</v>
      </c>
      <c r="C14" s="1">
        <f t="shared" si="7"/>
        <v>1.6</v>
      </c>
      <c r="D14" s="1">
        <f t="shared" si="2"/>
        <v>240</v>
      </c>
      <c r="E14" s="3">
        <f>data!G11</f>
        <v>776</v>
      </c>
      <c r="F14" s="3">
        <f>data!F27</f>
        <v>923.43424290031805</v>
      </c>
      <c r="G14" s="5">
        <f>data!I11</f>
        <v>1.4317781799950711</v>
      </c>
      <c r="H14" s="6">
        <f t="shared" si="3"/>
        <v>5.7557482835801848</v>
      </c>
      <c r="I14" s="12">
        <f t="shared" si="4"/>
        <v>1.6813854900915731E-2</v>
      </c>
      <c r="J14" s="12">
        <f t="shared" si="5"/>
        <v>4.7321764129626846E-2</v>
      </c>
      <c r="K14" s="3">
        <f>data!N11</f>
        <v>376000</v>
      </c>
      <c r="L14" s="3">
        <f>data!O11</f>
        <v>16000</v>
      </c>
      <c r="M14" s="4">
        <f t="shared" si="6"/>
        <v>396042.55977222614</v>
      </c>
      <c r="N14" s="6">
        <f t="shared" ref="N14:N15" si="9">N13</f>
        <v>3.09288096395349</v>
      </c>
      <c r="O14" s="1">
        <f t="shared" si="0"/>
        <v>4.9486095423255849E-4</v>
      </c>
      <c r="P14" s="4">
        <v>20000000000</v>
      </c>
      <c r="Q14" s="3"/>
      <c r="S14" s="1">
        <f t="shared" si="8"/>
        <v>1.5691570399346004</v>
      </c>
      <c r="T14" s="1" t="str">
        <f t="shared" si="1"/>
        <v>SA-LB_DP150</v>
      </c>
      <c r="V14" s="4"/>
      <c r="W14" s="4"/>
    </row>
    <row r="15" spans="1:23" ht="20" x14ac:dyDescent="0.2">
      <c r="A15" s="1" t="str">
        <f>data!A12</f>
        <v>SA-LB_DP255</v>
      </c>
      <c r="B15" s="1">
        <f>data!M12</f>
        <v>255</v>
      </c>
      <c r="C15" s="1">
        <f t="shared" si="7"/>
        <v>1.6</v>
      </c>
      <c r="D15" s="1">
        <f t="shared" si="2"/>
        <v>408</v>
      </c>
      <c r="E15" s="3">
        <f>data!G12</f>
        <v>776</v>
      </c>
      <c r="F15" s="3">
        <f>data!F28</f>
        <v>923.43424290031805</v>
      </c>
      <c r="G15" s="5">
        <f>data!I12</f>
        <v>1.4317781799950711</v>
      </c>
      <c r="H15" s="6">
        <f t="shared" si="3"/>
        <v>5.7557482835801848</v>
      </c>
      <c r="I15" s="12">
        <f t="shared" si="4"/>
        <v>1.6813854900915731E-2</v>
      </c>
      <c r="J15" s="12">
        <f t="shared" si="5"/>
        <v>4.7321764129626846E-2</v>
      </c>
      <c r="K15" s="3">
        <f>data!N12</f>
        <v>133000</v>
      </c>
      <c r="L15" s="3">
        <f>data!O12</f>
        <v>15000</v>
      </c>
      <c r="M15" s="4">
        <f t="shared" si="6"/>
        <v>133004.77368591324</v>
      </c>
      <c r="N15" s="6">
        <f t="shared" si="9"/>
        <v>3.09288096395349</v>
      </c>
      <c r="O15" s="1">
        <f t="shared" si="0"/>
        <v>4.9486095423255849E-4</v>
      </c>
      <c r="P15" s="31">
        <v>867848.79034353211</v>
      </c>
      <c r="Q15" s="3"/>
      <c r="S15" s="1">
        <f t="shared" si="8"/>
        <v>1.0128034310348656E-7</v>
      </c>
      <c r="T15" s="1" t="str">
        <f t="shared" si="1"/>
        <v>SA-LB_DP255</v>
      </c>
      <c r="V15" s="4"/>
      <c r="W15" s="4"/>
    </row>
    <row r="16" spans="1:23" x14ac:dyDescent="0.15">
      <c r="E16" s="3"/>
      <c r="F16" s="3"/>
      <c r="G16" s="5"/>
      <c r="H16" s="5"/>
      <c r="I16" s="5"/>
      <c r="J16" s="5"/>
      <c r="K16" s="4"/>
      <c r="L16" s="4"/>
      <c r="M16" s="4"/>
      <c r="P16" s="4"/>
      <c r="Q16" s="3"/>
      <c r="V16" s="4"/>
      <c r="W16" s="4"/>
    </row>
    <row r="17" spans="2:23" x14ac:dyDescent="0.15">
      <c r="E17" s="3"/>
      <c r="F17" s="3"/>
      <c r="G17" s="5"/>
      <c r="H17" s="5"/>
      <c r="I17" s="5"/>
      <c r="J17" s="5"/>
      <c r="K17" s="4"/>
      <c r="L17" s="4"/>
      <c r="M17" s="4"/>
      <c r="P17" s="4"/>
      <c r="Q17" s="3"/>
      <c r="V17" s="4"/>
      <c r="W17" s="4"/>
    </row>
    <row r="18" spans="2:23" ht="23" x14ac:dyDescent="0.25">
      <c r="E18" s="3"/>
      <c r="F18" s="3"/>
      <c r="G18" s="5"/>
      <c r="H18" s="5"/>
      <c r="I18" s="5"/>
      <c r="J18" s="5"/>
      <c r="K18" s="4"/>
      <c r="L18" s="4"/>
      <c r="M18" s="4"/>
      <c r="P18" s="4"/>
      <c r="Q18" s="3"/>
      <c r="R18" s="15"/>
      <c r="V18" s="4"/>
      <c r="W18" s="4"/>
    </row>
    <row r="19" spans="2:23" ht="28" x14ac:dyDescent="0.3">
      <c r="E19" s="3"/>
      <c r="F19" s="3"/>
      <c r="G19" s="5"/>
      <c r="H19" s="5"/>
      <c r="I19" s="5"/>
      <c r="J19" s="5"/>
      <c r="K19" s="4"/>
      <c r="L19" s="4"/>
      <c r="M19" s="4"/>
      <c r="P19" s="14"/>
      <c r="R19" s="15"/>
      <c r="V19" s="4"/>
      <c r="W19" s="4"/>
    </row>
    <row r="20" spans="2:23" ht="23" x14ac:dyDescent="0.25">
      <c r="E20" s="3"/>
      <c r="F20" s="3"/>
      <c r="G20" s="5"/>
      <c r="H20" s="5"/>
      <c r="I20" s="5"/>
      <c r="J20" s="5"/>
      <c r="K20" s="4"/>
      <c r="L20" s="4"/>
      <c r="M20" s="4"/>
      <c r="O20" s="6"/>
      <c r="P20" s="4"/>
      <c r="Q20" s="3"/>
      <c r="R20" s="15"/>
      <c r="V20" s="4"/>
      <c r="W20" s="4"/>
    </row>
    <row r="21" spans="2:23" x14ac:dyDescent="0.15">
      <c r="E21" s="3"/>
      <c r="F21" s="3"/>
      <c r="G21" s="5"/>
      <c r="H21" s="5"/>
      <c r="I21" s="5"/>
      <c r="J21" s="5"/>
      <c r="K21" s="4"/>
      <c r="L21" s="4"/>
      <c r="M21" s="4"/>
      <c r="O21" s="6"/>
      <c r="P21" s="4"/>
      <c r="Q21" s="3"/>
      <c r="V21" s="4"/>
      <c r="W21" s="4"/>
    </row>
    <row r="22" spans="2:23" x14ac:dyDescent="0.15">
      <c r="E22" s="3"/>
      <c r="F22" s="3"/>
      <c r="G22" s="5"/>
      <c r="H22" s="5"/>
      <c r="I22" s="5"/>
      <c r="J22" s="5"/>
      <c r="K22" s="4"/>
      <c r="L22" s="4"/>
      <c r="M22" s="4"/>
      <c r="O22" s="6"/>
      <c r="P22" s="4"/>
      <c r="Q22" s="3"/>
      <c r="V22" s="4"/>
      <c r="W22" s="4"/>
    </row>
    <row r="23" spans="2:23" ht="20" x14ac:dyDescent="0.2">
      <c r="B23" s="13"/>
      <c r="E23" s="3"/>
      <c r="F23" s="3"/>
      <c r="G23" s="5"/>
      <c r="H23" s="5"/>
      <c r="I23" s="5"/>
      <c r="J23" s="5"/>
      <c r="K23" s="4"/>
      <c r="L23" s="4"/>
      <c r="M23" s="4"/>
      <c r="O23" s="6"/>
      <c r="P23" s="4"/>
      <c r="Q23" s="3"/>
      <c r="V23" s="4"/>
      <c r="W23" s="4"/>
    </row>
    <row r="24" spans="2:23" x14ac:dyDescent="0.15">
      <c r="E24" s="3"/>
      <c r="F24" s="3"/>
      <c r="G24" s="5"/>
      <c r="H24" s="5"/>
      <c r="I24" s="5"/>
      <c r="J24" s="5"/>
      <c r="K24" s="4"/>
      <c r="L24" s="4"/>
      <c r="M24" s="4"/>
      <c r="O24" s="6"/>
      <c r="P24" s="4"/>
      <c r="Q24" s="3"/>
      <c r="V24" s="4"/>
      <c r="W24" s="4"/>
    </row>
    <row r="25" spans="2:23" x14ac:dyDescent="0.15">
      <c r="E25" s="3"/>
      <c r="F25" s="3"/>
      <c r="G25" s="5"/>
      <c r="H25" s="5"/>
      <c r="I25" s="5"/>
      <c r="J25" s="5"/>
      <c r="K25" s="4"/>
      <c r="L25" s="4"/>
      <c r="M25" s="4"/>
      <c r="O25" s="6"/>
      <c r="P25" s="4"/>
      <c r="Q25" s="3"/>
      <c r="V25" s="4"/>
      <c r="W25" s="4"/>
    </row>
    <row r="26" spans="2:23" x14ac:dyDescent="0.15">
      <c r="E26" s="3"/>
      <c r="F26" s="3"/>
      <c r="G26" s="5"/>
      <c r="H26" s="5"/>
      <c r="I26" s="5"/>
      <c r="J26" s="5"/>
      <c r="K26" s="4"/>
      <c r="L26" s="4"/>
      <c r="M26" s="4"/>
      <c r="O26" s="6"/>
      <c r="P26" s="4"/>
      <c r="Q26" s="3"/>
      <c r="V26" s="4"/>
      <c r="W26" s="4"/>
    </row>
    <row r="27" spans="2:23" x14ac:dyDescent="0.15">
      <c r="E27" s="3"/>
      <c r="F27" s="3"/>
      <c r="G27" s="5"/>
      <c r="H27" s="5"/>
      <c r="I27" s="5"/>
      <c r="J27" s="5"/>
      <c r="K27" s="4"/>
      <c r="L27" s="4"/>
      <c r="M27" s="4"/>
      <c r="O27" s="6"/>
      <c r="P27" s="4"/>
      <c r="Q27" s="3"/>
      <c r="V27" s="4"/>
      <c r="W27" s="4"/>
    </row>
    <row r="28" spans="2:23" x14ac:dyDescent="0.15">
      <c r="E28" s="3"/>
      <c r="F28" s="3"/>
      <c r="G28" s="5"/>
      <c r="H28" s="5"/>
      <c r="I28" s="5"/>
      <c r="J28" s="5"/>
      <c r="K28" s="4"/>
      <c r="L28" s="4"/>
      <c r="M28" s="4"/>
      <c r="P28" s="4"/>
      <c r="Q28" s="3"/>
      <c r="V28" s="4"/>
      <c r="W28" s="4"/>
    </row>
    <row r="29" spans="2:23" x14ac:dyDescent="0.15">
      <c r="E29" s="3"/>
      <c r="F29" s="3"/>
      <c r="G29" s="5"/>
      <c r="H29" s="5"/>
      <c r="I29" s="5"/>
      <c r="J29" s="5"/>
      <c r="K29" s="4"/>
      <c r="L29" s="4"/>
      <c r="M29" s="4"/>
      <c r="P29" s="4"/>
      <c r="Q29" s="3"/>
      <c r="V29" s="4"/>
      <c r="W29" s="4"/>
    </row>
    <row r="30" spans="2:23" x14ac:dyDescent="0.15">
      <c r="E30" s="3"/>
      <c r="F30" s="3"/>
      <c r="G30" s="5"/>
      <c r="H30" s="5"/>
      <c r="I30" s="5"/>
      <c r="J30" s="5"/>
      <c r="K30" s="4"/>
      <c r="L30" s="4"/>
      <c r="M30" s="4"/>
      <c r="P30" s="4"/>
      <c r="Q30" s="3"/>
      <c r="V30" s="4"/>
      <c r="W30" s="4"/>
    </row>
    <row r="31" spans="2:23" x14ac:dyDescent="0.15">
      <c r="E31" s="3"/>
      <c r="F31" s="3"/>
      <c r="G31" s="5"/>
      <c r="H31" s="5"/>
      <c r="I31" s="5"/>
      <c r="J31" s="5"/>
      <c r="K31" s="4"/>
      <c r="L31" s="4"/>
      <c r="M31" s="4"/>
      <c r="P31" s="4"/>
      <c r="Q31" s="3"/>
      <c r="V31" s="4"/>
      <c r="W31" s="4"/>
    </row>
    <row r="32" spans="2:23" x14ac:dyDescent="0.15">
      <c r="E32" s="3"/>
      <c r="F32" s="3"/>
      <c r="G32" s="5"/>
      <c r="H32" s="5"/>
      <c r="I32" s="5"/>
      <c r="J32" s="5"/>
      <c r="K32" s="4"/>
      <c r="L32" s="4"/>
      <c r="M32" s="4"/>
      <c r="P32" s="4"/>
      <c r="Q32" s="3"/>
      <c r="V32" s="4"/>
      <c r="W32" s="4"/>
    </row>
    <row r="33" spans="5:23" x14ac:dyDescent="0.15">
      <c r="E33" s="3"/>
      <c r="F33" s="3"/>
      <c r="G33" s="5"/>
      <c r="H33" s="5"/>
      <c r="I33" s="5"/>
      <c r="J33" s="5"/>
      <c r="K33" s="4"/>
      <c r="L33" s="4"/>
      <c r="M33" s="4"/>
      <c r="P33" s="4"/>
      <c r="Q33" s="3"/>
      <c r="V33" s="4"/>
      <c r="W33" s="4"/>
    </row>
    <row r="34" spans="5:23" x14ac:dyDescent="0.15">
      <c r="E34" s="3"/>
      <c r="F34" s="3"/>
      <c r="G34" s="5"/>
      <c r="H34" s="5"/>
      <c r="I34" s="5"/>
      <c r="J34" s="5"/>
      <c r="K34" s="4"/>
      <c r="L34" s="4"/>
      <c r="M34" s="4"/>
      <c r="P34" s="4"/>
      <c r="Q34" s="3"/>
      <c r="V34" s="4"/>
      <c r="W34" s="4"/>
    </row>
    <row r="35" spans="5:23" x14ac:dyDescent="0.15">
      <c r="E35" s="3"/>
      <c r="F35" s="3"/>
      <c r="G35" s="5"/>
      <c r="H35" s="5"/>
      <c r="I35" s="5"/>
      <c r="J35" s="5"/>
      <c r="K35" s="4"/>
      <c r="L35" s="4"/>
      <c r="M35" s="4"/>
      <c r="P35" s="4"/>
      <c r="Q35" s="3"/>
      <c r="U35" s="4"/>
      <c r="V35" s="4"/>
      <c r="W35" s="4"/>
    </row>
    <row r="36" spans="5:23" x14ac:dyDescent="0.15">
      <c r="E36" s="3"/>
      <c r="F36" s="3"/>
      <c r="G36" s="5"/>
      <c r="H36" s="5"/>
      <c r="I36" s="5"/>
      <c r="J36" s="5"/>
      <c r="K36" s="4"/>
      <c r="L36" s="4"/>
      <c r="M36" s="4"/>
      <c r="P36" s="4"/>
      <c r="Q36" s="3"/>
      <c r="U36" s="4"/>
      <c r="V36" s="4"/>
      <c r="W36" s="4"/>
    </row>
    <row r="37" spans="5:23" x14ac:dyDescent="0.15">
      <c r="E37" s="3"/>
      <c r="F37" s="3"/>
      <c r="G37" s="5"/>
      <c r="H37" s="5"/>
      <c r="I37" s="5"/>
      <c r="J37" s="5"/>
      <c r="K37" s="4"/>
      <c r="L37" s="4"/>
      <c r="M37" s="4"/>
      <c r="P37" s="4"/>
      <c r="Q37" s="3"/>
      <c r="U37" s="4"/>
      <c r="V37" s="4"/>
      <c r="W37" s="4"/>
    </row>
    <row r="38" spans="5:23" x14ac:dyDescent="0.15">
      <c r="E38" s="3"/>
      <c r="F38" s="3"/>
      <c r="G38" s="5"/>
      <c r="H38" s="5"/>
      <c r="I38" s="5"/>
      <c r="J38" s="5"/>
      <c r="K38" s="4"/>
      <c r="L38" s="4"/>
      <c r="M38" s="4"/>
      <c r="P38" s="4"/>
      <c r="Q38" s="3"/>
      <c r="U38" s="4"/>
      <c r="V38" s="4"/>
      <c r="W38" s="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9F064-B99D-EA4A-9B09-B95A83CDFA33}">
  <dimension ref="A1:W38"/>
  <sheetViews>
    <sheetView zoomScaleNormal="100" workbookViewId="0">
      <selection activeCell="A40" sqref="A40"/>
    </sheetView>
  </sheetViews>
  <sheetFormatPr baseColWidth="10" defaultColWidth="7.7109375" defaultRowHeight="13" x14ac:dyDescent="0.15"/>
  <cols>
    <col min="1" max="1" width="16.28515625" style="1" bestFit="1" customWidth="1"/>
    <col min="2" max="2" width="10.42578125" style="1" bestFit="1" customWidth="1"/>
    <col min="3" max="3" width="6.28515625" style="1" bestFit="1" customWidth="1"/>
    <col min="4" max="4" width="10.42578125" style="1" bestFit="1" customWidth="1"/>
    <col min="5" max="5" width="9.5703125" style="1" bestFit="1" customWidth="1"/>
    <col min="6" max="6" width="12.28515625" style="1" bestFit="1" customWidth="1"/>
    <col min="7" max="10" width="10.42578125" style="1" bestFit="1" customWidth="1"/>
    <col min="11" max="11" width="11.5703125" style="1" customWidth="1"/>
    <col min="12" max="12" width="13" style="1" bestFit="1" customWidth="1"/>
    <col min="13" max="13" width="14.7109375" style="1" customWidth="1"/>
    <col min="14" max="14" width="18.28515625" style="1" customWidth="1"/>
    <col min="15" max="15" width="13.140625" style="1" bestFit="1" customWidth="1"/>
    <col min="16" max="16" width="21" style="1" customWidth="1"/>
    <col min="17" max="17" width="10.42578125" style="1" bestFit="1" customWidth="1"/>
    <col min="18" max="18" width="13" style="1" customWidth="1"/>
    <col min="19" max="19" width="10.5703125" style="1" bestFit="1" customWidth="1"/>
    <col min="20" max="20" width="16.28515625" style="1" bestFit="1" customWidth="1"/>
    <col min="21" max="21" width="10.5703125" style="1" bestFit="1" customWidth="1"/>
    <col min="22" max="22" width="10.7109375" style="1" customWidth="1"/>
    <col min="23" max="256" width="7.7109375" style="1"/>
    <col min="257" max="257" width="6.85546875" style="1" customWidth="1"/>
    <col min="258" max="258" width="4.85546875" style="1" customWidth="1"/>
    <col min="259" max="259" width="9.5703125" style="1" customWidth="1"/>
    <col min="260" max="261" width="6" style="1" customWidth="1"/>
    <col min="262" max="262" width="7" style="1" customWidth="1"/>
    <col min="263" max="263" width="6.5703125" style="1" customWidth="1"/>
    <col min="264" max="264" width="11.28515625" style="1" customWidth="1"/>
    <col min="265" max="266" width="10.42578125" style="1" customWidth="1"/>
    <col min="267" max="267" width="9" style="1" customWidth="1"/>
    <col min="268" max="268" width="12.42578125" style="1" customWidth="1"/>
    <col min="269" max="269" width="10" style="1" customWidth="1"/>
    <col min="270" max="270" width="9.28515625" style="1" customWidth="1"/>
    <col min="271" max="271" width="16" style="1" customWidth="1"/>
    <col min="272" max="272" width="7.5703125" style="1" customWidth="1"/>
    <col min="273" max="273" width="4.5703125" style="1" customWidth="1"/>
    <col min="274" max="274" width="1.85546875" style="1" customWidth="1"/>
    <col min="275" max="275" width="10.28515625" style="1" customWidth="1"/>
    <col min="276" max="276" width="6" style="1" bestFit="1" customWidth="1"/>
    <col min="277" max="512" width="7.7109375" style="1"/>
    <col min="513" max="513" width="6.85546875" style="1" customWidth="1"/>
    <col min="514" max="514" width="4.85546875" style="1" customWidth="1"/>
    <col min="515" max="515" width="9.5703125" style="1" customWidth="1"/>
    <col min="516" max="517" width="6" style="1" customWidth="1"/>
    <col min="518" max="518" width="7" style="1" customWidth="1"/>
    <col min="519" max="519" width="6.5703125" style="1" customWidth="1"/>
    <col min="520" max="520" width="11.28515625" style="1" customWidth="1"/>
    <col min="521" max="522" width="10.42578125" style="1" customWidth="1"/>
    <col min="523" max="523" width="9" style="1" customWidth="1"/>
    <col min="524" max="524" width="12.42578125" style="1" customWidth="1"/>
    <col min="525" max="525" width="10" style="1" customWidth="1"/>
    <col min="526" max="526" width="9.28515625" style="1" customWidth="1"/>
    <col min="527" max="527" width="16" style="1" customWidth="1"/>
    <col min="528" max="528" width="7.5703125" style="1" customWidth="1"/>
    <col min="529" max="529" width="4.5703125" style="1" customWidth="1"/>
    <col min="530" max="530" width="1.85546875" style="1" customWidth="1"/>
    <col min="531" max="531" width="10.28515625" style="1" customWidth="1"/>
    <col min="532" max="532" width="6" style="1" bestFit="1" customWidth="1"/>
    <col min="533" max="768" width="7.7109375" style="1"/>
    <col min="769" max="769" width="6.85546875" style="1" customWidth="1"/>
    <col min="770" max="770" width="4.85546875" style="1" customWidth="1"/>
    <col min="771" max="771" width="9.5703125" style="1" customWidth="1"/>
    <col min="772" max="773" width="6" style="1" customWidth="1"/>
    <col min="774" max="774" width="7" style="1" customWidth="1"/>
    <col min="775" max="775" width="6.5703125" style="1" customWidth="1"/>
    <col min="776" max="776" width="11.28515625" style="1" customWidth="1"/>
    <col min="777" max="778" width="10.42578125" style="1" customWidth="1"/>
    <col min="779" max="779" width="9" style="1" customWidth="1"/>
    <col min="780" max="780" width="12.42578125" style="1" customWidth="1"/>
    <col min="781" max="781" width="10" style="1" customWidth="1"/>
    <col min="782" max="782" width="9.28515625" style="1" customWidth="1"/>
    <col min="783" max="783" width="16" style="1" customWidth="1"/>
    <col min="784" max="784" width="7.5703125" style="1" customWidth="1"/>
    <col min="785" max="785" width="4.5703125" style="1" customWidth="1"/>
    <col min="786" max="786" width="1.85546875" style="1" customWidth="1"/>
    <col min="787" max="787" width="10.28515625" style="1" customWidth="1"/>
    <col min="788" max="788" width="6" style="1" bestFit="1" customWidth="1"/>
    <col min="789" max="1024" width="7.7109375" style="1"/>
    <col min="1025" max="1025" width="6.85546875" style="1" customWidth="1"/>
    <col min="1026" max="1026" width="4.85546875" style="1" customWidth="1"/>
    <col min="1027" max="1027" width="9.5703125" style="1" customWidth="1"/>
    <col min="1028" max="1029" width="6" style="1" customWidth="1"/>
    <col min="1030" max="1030" width="7" style="1" customWidth="1"/>
    <col min="1031" max="1031" width="6.5703125" style="1" customWidth="1"/>
    <col min="1032" max="1032" width="11.28515625" style="1" customWidth="1"/>
    <col min="1033" max="1034" width="10.42578125" style="1" customWidth="1"/>
    <col min="1035" max="1035" width="9" style="1" customWidth="1"/>
    <col min="1036" max="1036" width="12.42578125" style="1" customWidth="1"/>
    <col min="1037" max="1037" width="10" style="1" customWidth="1"/>
    <col min="1038" max="1038" width="9.28515625" style="1" customWidth="1"/>
    <col min="1039" max="1039" width="16" style="1" customWidth="1"/>
    <col min="1040" max="1040" width="7.5703125" style="1" customWidth="1"/>
    <col min="1041" max="1041" width="4.5703125" style="1" customWidth="1"/>
    <col min="1042" max="1042" width="1.85546875" style="1" customWidth="1"/>
    <col min="1043" max="1043" width="10.28515625" style="1" customWidth="1"/>
    <col min="1044" max="1044" width="6" style="1" bestFit="1" customWidth="1"/>
    <col min="1045" max="1280" width="7.7109375" style="1"/>
    <col min="1281" max="1281" width="6.85546875" style="1" customWidth="1"/>
    <col min="1282" max="1282" width="4.85546875" style="1" customWidth="1"/>
    <col min="1283" max="1283" width="9.5703125" style="1" customWidth="1"/>
    <col min="1284" max="1285" width="6" style="1" customWidth="1"/>
    <col min="1286" max="1286" width="7" style="1" customWidth="1"/>
    <col min="1287" max="1287" width="6.5703125" style="1" customWidth="1"/>
    <col min="1288" max="1288" width="11.28515625" style="1" customWidth="1"/>
    <col min="1289" max="1290" width="10.42578125" style="1" customWidth="1"/>
    <col min="1291" max="1291" width="9" style="1" customWidth="1"/>
    <col min="1292" max="1292" width="12.42578125" style="1" customWidth="1"/>
    <col min="1293" max="1293" width="10" style="1" customWidth="1"/>
    <col min="1294" max="1294" width="9.28515625" style="1" customWidth="1"/>
    <col min="1295" max="1295" width="16" style="1" customWidth="1"/>
    <col min="1296" max="1296" width="7.5703125" style="1" customWidth="1"/>
    <col min="1297" max="1297" width="4.5703125" style="1" customWidth="1"/>
    <col min="1298" max="1298" width="1.85546875" style="1" customWidth="1"/>
    <col min="1299" max="1299" width="10.28515625" style="1" customWidth="1"/>
    <col min="1300" max="1300" width="6" style="1" bestFit="1" customWidth="1"/>
    <col min="1301" max="1536" width="7.7109375" style="1"/>
    <col min="1537" max="1537" width="6.85546875" style="1" customWidth="1"/>
    <col min="1538" max="1538" width="4.85546875" style="1" customWidth="1"/>
    <col min="1539" max="1539" width="9.5703125" style="1" customWidth="1"/>
    <col min="1540" max="1541" width="6" style="1" customWidth="1"/>
    <col min="1542" max="1542" width="7" style="1" customWidth="1"/>
    <col min="1543" max="1543" width="6.5703125" style="1" customWidth="1"/>
    <col min="1544" max="1544" width="11.28515625" style="1" customWidth="1"/>
    <col min="1545" max="1546" width="10.42578125" style="1" customWidth="1"/>
    <col min="1547" max="1547" width="9" style="1" customWidth="1"/>
    <col min="1548" max="1548" width="12.42578125" style="1" customWidth="1"/>
    <col min="1549" max="1549" width="10" style="1" customWidth="1"/>
    <col min="1550" max="1550" width="9.28515625" style="1" customWidth="1"/>
    <col min="1551" max="1551" width="16" style="1" customWidth="1"/>
    <col min="1552" max="1552" width="7.5703125" style="1" customWidth="1"/>
    <col min="1553" max="1553" width="4.5703125" style="1" customWidth="1"/>
    <col min="1554" max="1554" width="1.85546875" style="1" customWidth="1"/>
    <col min="1555" max="1555" width="10.28515625" style="1" customWidth="1"/>
    <col min="1556" max="1556" width="6" style="1" bestFit="1" customWidth="1"/>
    <col min="1557" max="1792" width="7.7109375" style="1"/>
    <col min="1793" max="1793" width="6.85546875" style="1" customWidth="1"/>
    <col min="1794" max="1794" width="4.85546875" style="1" customWidth="1"/>
    <col min="1795" max="1795" width="9.5703125" style="1" customWidth="1"/>
    <col min="1796" max="1797" width="6" style="1" customWidth="1"/>
    <col min="1798" max="1798" width="7" style="1" customWidth="1"/>
    <col min="1799" max="1799" width="6.5703125" style="1" customWidth="1"/>
    <col min="1800" max="1800" width="11.28515625" style="1" customWidth="1"/>
    <col min="1801" max="1802" width="10.42578125" style="1" customWidth="1"/>
    <col min="1803" max="1803" width="9" style="1" customWidth="1"/>
    <col min="1804" max="1804" width="12.42578125" style="1" customWidth="1"/>
    <col min="1805" max="1805" width="10" style="1" customWidth="1"/>
    <col min="1806" max="1806" width="9.28515625" style="1" customWidth="1"/>
    <col min="1807" max="1807" width="16" style="1" customWidth="1"/>
    <col min="1808" max="1808" width="7.5703125" style="1" customWidth="1"/>
    <col min="1809" max="1809" width="4.5703125" style="1" customWidth="1"/>
    <col min="1810" max="1810" width="1.85546875" style="1" customWidth="1"/>
    <col min="1811" max="1811" width="10.28515625" style="1" customWidth="1"/>
    <col min="1812" max="1812" width="6" style="1" bestFit="1" customWidth="1"/>
    <col min="1813" max="2048" width="7.7109375" style="1"/>
    <col min="2049" max="2049" width="6.85546875" style="1" customWidth="1"/>
    <col min="2050" max="2050" width="4.85546875" style="1" customWidth="1"/>
    <col min="2051" max="2051" width="9.5703125" style="1" customWidth="1"/>
    <col min="2052" max="2053" width="6" style="1" customWidth="1"/>
    <col min="2054" max="2054" width="7" style="1" customWidth="1"/>
    <col min="2055" max="2055" width="6.5703125" style="1" customWidth="1"/>
    <col min="2056" max="2056" width="11.28515625" style="1" customWidth="1"/>
    <col min="2057" max="2058" width="10.42578125" style="1" customWidth="1"/>
    <col min="2059" max="2059" width="9" style="1" customWidth="1"/>
    <col min="2060" max="2060" width="12.42578125" style="1" customWidth="1"/>
    <col min="2061" max="2061" width="10" style="1" customWidth="1"/>
    <col min="2062" max="2062" width="9.28515625" style="1" customWidth="1"/>
    <col min="2063" max="2063" width="16" style="1" customWidth="1"/>
    <col min="2064" max="2064" width="7.5703125" style="1" customWidth="1"/>
    <col min="2065" max="2065" width="4.5703125" style="1" customWidth="1"/>
    <col min="2066" max="2066" width="1.85546875" style="1" customWidth="1"/>
    <col min="2067" max="2067" width="10.28515625" style="1" customWidth="1"/>
    <col min="2068" max="2068" width="6" style="1" bestFit="1" customWidth="1"/>
    <col min="2069" max="2304" width="7.7109375" style="1"/>
    <col min="2305" max="2305" width="6.85546875" style="1" customWidth="1"/>
    <col min="2306" max="2306" width="4.85546875" style="1" customWidth="1"/>
    <col min="2307" max="2307" width="9.5703125" style="1" customWidth="1"/>
    <col min="2308" max="2309" width="6" style="1" customWidth="1"/>
    <col min="2310" max="2310" width="7" style="1" customWidth="1"/>
    <col min="2311" max="2311" width="6.5703125" style="1" customWidth="1"/>
    <col min="2312" max="2312" width="11.28515625" style="1" customWidth="1"/>
    <col min="2313" max="2314" width="10.42578125" style="1" customWidth="1"/>
    <col min="2315" max="2315" width="9" style="1" customWidth="1"/>
    <col min="2316" max="2316" width="12.42578125" style="1" customWidth="1"/>
    <col min="2317" max="2317" width="10" style="1" customWidth="1"/>
    <col min="2318" max="2318" width="9.28515625" style="1" customWidth="1"/>
    <col min="2319" max="2319" width="16" style="1" customWidth="1"/>
    <col min="2320" max="2320" width="7.5703125" style="1" customWidth="1"/>
    <col min="2321" max="2321" width="4.5703125" style="1" customWidth="1"/>
    <col min="2322" max="2322" width="1.85546875" style="1" customWidth="1"/>
    <col min="2323" max="2323" width="10.28515625" style="1" customWidth="1"/>
    <col min="2324" max="2324" width="6" style="1" bestFit="1" customWidth="1"/>
    <col min="2325" max="2560" width="7.7109375" style="1"/>
    <col min="2561" max="2561" width="6.85546875" style="1" customWidth="1"/>
    <col min="2562" max="2562" width="4.85546875" style="1" customWidth="1"/>
    <col min="2563" max="2563" width="9.5703125" style="1" customWidth="1"/>
    <col min="2564" max="2565" width="6" style="1" customWidth="1"/>
    <col min="2566" max="2566" width="7" style="1" customWidth="1"/>
    <col min="2567" max="2567" width="6.5703125" style="1" customWidth="1"/>
    <col min="2568" max="2568" width="11.28515625" style="1" customWidth="1"/>
    <col min="2569" max="2570" width="10.42578125" style="1" customWidth="1"/>
    <col min="2571" max="2571" width="9" style="1" customWidth="1"/>
    <col min="2572" max="2572" width="12.42578125" style="1" customWidth="1"/>
    <col min="2573" max="2573" width="10" style="1" customWidth="1"/>
    <col min="2574" max="2574" width="9.28515625" style="1" customWidth="1"/>
    <col min="2575" max="2575" width="16" style="1" customWidth="1"/>
    <col min="2576" max="2576" width="7.5703125" style="1" customWidth="1"/>
    <col min="2577" max="2577" width="4.5703125" style="1" customWidth="1"/>
    <col min="2578" max="2578" width="1.85546875" style="1" customWidth="1"/>
    <col min="2579" max="2579" width="10.28515625" style="1" customWidth="1"/>
    <col min="2580" max="2580" width="6" style="1" bestFit="1" customWidth="1"/>
    <col min="2581" max="2816" width="7.7109375" style="1"/>
    <col min="2817" max="2817" width="6.85546875" style="1" customWidth="1"/>
    <col min="2818" max="2818" width="4.85546875" style="1" customWidth="1"/>
    <col min="2819" max="2819" width="9.5703125" style="1" customWidth="1"/>
    <col min="2820" max="2821" width="6" style="1" customWidth="1"/>
    <col min="2822" max="2822" width="7" style="1" customWidth="1"/>
    <col min="2823" max="2823" width="6.5703125" style="1" customWidth="1"/>
    <col min="2824" max="2824" width="11.28515625" style="1" customWidth="1"/>
    <col min="2825" max="2826" width="10.42578125" style="1" customWidth="1"/>
    <col min="2827" max="2827" width="9" style="1" customWidth="1"/>
    <col min="2828" max="2828" width="12.42578125" style="1" customWidth="1"/>
    <col min="2829" max="2829" width="10" style="1" customWidth="1"/>
    <col min="2830" max="2830" width="9.28515625" style="1" customWidth="1"/>
    <col min="2831" max="2831" width="16" style="1" customWidth="1"/>
    <col min="2832" max="2832" width="7.5703125" style="1" customWidth="1"/>
    <col min="2833" max="2833" width="4.5703125" style="1" customWidth="1"/>
    <col min="2834" max="2834" width="1.85546875" style="1" customWidth="1"/>
    <col min="2835" max="2835" width="10.28515625" style="1" customWidth="1"/>
    <col min="2836" max="2836" width="6" style="1" bestFit="1" customWidth="1"/>
    <col min="2837" max="3072" width="7.7109375" style="1"/>
    <col min="3073" max="3073" width="6.85546875" style="1" customWidth="1"/>
    <col min="3074" max="3074" width="4.85546875" style="1" customWidth="1"/>
    <col min="3075" max="3075" width="9.5703125" style="1" customWidth="1"/>
    <col min="3076" max="3077" width="6" style="1" customWidth="1"/>
    <col min="3078" max="3078" width="7" style="1" customWidth="1"/>
    <col min="3079" max="3079" width="6.5703125" style="1" customWidth="1"/>
    <col min="3080" max="3080" width="11.28515625" style="1" customWidth="1"/>
    <col min="3081" max="3082" width="10.42578125" style="1" customWidth="1"/>
    <col min="3083" max="3083" width="9" style="1" customWidth="1"/>
    <col min="3084" max="3084" width="12.42578125" style="1" customWidth="1"/>
    <col min="3085" max="3085" width="10" style="1" customWidth="1"/>
    <col min="3086" max="3086" width="9.28515625" style="1" customWidth="1"/>
    <col min="3087" max="3087" width="16" style="1" customWidth="1"/>
    <col min="3088" max="3088" width="7.5703125" style="1" customWidth="1"/>
    <col min="3089" max="3089" width="4.5703125" style="1" customWidth="1"/>
    <col min="3090" max="3090" width="1.85546875" style="1" customWidth="1"/>
    <col min="3091" max="3091" width="10.28515625" style="1" customWidth="1"/>
    <col min="3092" max="3092" width="6" style="1" bestFit="1" customWidth="1"/>
    <col min="3093" max="3328" width="7.7109375" style="1"/>
    <col min="3329" max="3329" width="6.85546875" style="1" customWidth="1"/>
    <col min="3330" max="3330" width="4.85546875" style="1" customWidth="1"/>
    <col min="3331" max="3331" width="9.5703125" style="1" customWidth="1"/>
    <col min="3332" max="3333" width="6" style="1" customWidth="1"/>
    <col min="3334" max="3334" width="7" style="1" customWidth="1"/>
    <col min="3335" max="3335" width="6.5703125" style="1" customWidth="1"/>
    <col min="3336" max="3336" width="11.28515625" style="1" customWidth="1"/>
    <col min="3337" max="3338" width="10.42578125" style="1" customWidth="1"/>
    <col min="3339" max="3339" width="9" style="1" customWidth="1"/>
    <col min="3340" max="3340" width="12.42578125" style="1" customWidth="1"/>
    <col min="3341" max="3341" width="10" style="1" customWidth="1"/>
    <col min="3342" max="3342" width="9.28515625" style="1" customWidth="1"/>
    <col min="3343" max="3343" width="16" style="1" customWidth="1"/>
    <col min="3344" max="3344" width="7.5703125" style="1" customWidth="1"/>
    <col min="3345" max="3345" width="4.5703125" style="1" customWidth="1"/>
    <col min="3346" max="3346" width="1.85546875" style="1" customWidth="1"/>
    <col min="3347" max="3347" width="10.28515625" style="1" customWidth="1"/>
    <col min="3348" max="3348" width="6" style="1" bestFit="1" customWidth="1"/>
    <col min="3349" max="3584" width="7.7109375" style="1"/>
    <col min="3585" max="3585" width="6.85546875" style="1" customWidth="1"/>
    <col min="3586" max="3586" width="4.85546875" style="1" customWidth="1"/>
    <col min="3587" max="3587" width="9.5703125" style="1" customWidth="1"/>
    <col min="3588" max="3589" width="6" style="1" customWidth="1"/>
    <col min="3590" max="3590" width="7" style="1" customWidth="1"/>
    <col min="3591" max="3591" width="6.5703125" style="1" customWidth="1"/>
    <col min="3592" max="3592" width="11.28515625" style="1" customWidth="1"/>
    <col min="3593" max="3594" width="10.42578125" style="1" customWidth="1"/>
    <col min="3595" max="3595" width="9" style="1" customWidth="1"/>
    <col min="3596" max="3596" width="12.42578125" style="1" customWidth="1"/>
    <col min="3597" max="3597" width="10" style="1" customWidth="1"/>
    <col min="3598" max="3598" width="9.28515625" style="1" customWidth="1"/>
    <col min="3599" max="3599" width="16" style="1" customWidth="1"/>
    <col min="3600" max="3600" width="7.5703125" style="1" customWidth="1"/>
    <col min="3601" max="3601" width="4.5703125" style="1" customWidth="1"/>
    <col min="3602" max="3602" width="1.85546875" style="1" customWidth="1"/>
    <col min="3603" max="3603" width="10.28515625" style="1" customWidth="1"/>
    <col min="3604" max="3604" width="6" style="1" bestFit="1" customWidth="1"/>
    <col min="3605" max="3840" width="7.7109375" style="1"/>
    <col min="3841" max="3841" width="6.85546875" style="1" customWidth="1"/>
    <col min="3842" max="3842" width="4.85546875" style="1" customWidth="1"/>
    <col min="3843" max="3843" width="9.5703125" style="1" customWidth="1"/>
    <col min="3844" max="3845" width="6" style="1" customWidth="1"/>
    <col min="3846" max="3846" width="7" style="1" customWidth="1"/>
    <col min="3847" max="3847" width="6.5703125" style="1" customWidth="1"/>
    <col min="3848" max="3848" width="11.28515625" style="1" customWidth="1"/>
    <col min="3849" max="3850" width="10.42578125" style="1" customWidth="1"/>
    <col min="3851" max="3851" width="9" style="1" customWidth="1"/>
    <col min="3852" max="3852" width="12.42578125" style="1" customWidth="1"/>
    <col min="3853" max="3853" width="10" style="1" customWidth="1"/>
    <col min="3854" max="3854" width="9.28515625" style="1" customWidth="1"/>
    <col min="3855" max="3855" width="16" style="1" customWidth="1"/>
    <col min="3856" max="3856" width="7.5703125" style="1" customWidth="1"/>
    <col min="3857" max="3857" width="4.5703125" style="1" customWidth="1"/>
    <col min="3858" max="3858" width="1.85546875" style="1" customWidth="1"/>
    <col min="3859" max="3859" width="10.28515625" style="1" customWidth="1"/>
    <col min="3860" max="3860" width="6" style="1" bestFit="1" customWidth="1"/>
    <col min="3861" max="4096" width="7.7109375" style="1"/>
    <col min="4097" max="4097" width="6.85546875" style="1" customWidth="1"/>
    <col min="4098" max="4098" width="4.85546875" style="1" customWidth="1"/>
    <col min="4099" max="4099" width="9.5703125" style="1" customWidth="1"/>
    <col min="4100" max="4101" width="6" style="1" customWidth="1"/>
    <col min="4102" max="4102" width="7" style="1" customWidth="1"/>
    <col min="4103" max="4103" width="6.5703125" style="1" customWidth="1"/>
    <col min="4104" max="4104" width="11.28515625" style="1" customWidth="1"/>
    <col min="4105" max="4106" width="10.42578125" style="1" customWidth="1"/>
    <col min="4107" max="4107" width="9" style="1" customWidth="1"/>
    <col min="4108" max="4108" width="12.42578125" style="1" customWidth="1"/>
    <col min="4109" max="4109" width="10" style="1" customWidth="1"/>
    <col min="4110" max="4110" width="9.28515625" style="1" customWidth="1"/>
    <col min="4111" max="4111" width="16" style="1" customWidth="1"/>
    <col min="4112" max="4112" width="7.5703125" style="1" customWidth="1"/>
    <col min="4113" max="4113" width="4.5703125" style="1" customWidth="1"/>
    <col min="4114" max="4114" width="1.85546875" style="1" customWidth="1"/>
    <col min="4115" max="4115" width="10.28515625" style="1" customWidth="1"/>
    <col min="4116" max="4116" width="6" style="1" bestFit="1" customWidth="1"/>
    <col min="4117" max="4352" width="7.7109375" style="1"/>
    <col min="4353" max="4353" width="6.85546875" style="1" customWidth="1"/>
    <col min="4354" max="4354" width="4.85546875" style="1" customWidth="1"/>
    <col min="4355" max="4355" width="9.5703125" style="1" customWidth="1"/>
    <col min="4356" max="4357" width="6" style="1" customWidth="1"/>
    <col min="4358" max="4358" width="7" style="1" customWidth="1"/>
    <col min="4359" max="4359" width="6.5703125" style="1" customWidth="1"/>
    <col min="4360" max="4360" width="11.28515625" style="1" customWidth="1"/>
    <col min="4361" max="4362" width="10.42578125" style="1" customWidth="1"/>
    <col min="4363" max="4363" width="9" style="1" customWidth="1"/>
    <col min="4364" max="4364" width="12.42578125" style="1" customWidth="1"/>
    <col min="4365" max="4365" width="10" style="1" customWidth="1"/>
    <col min="4366" max="4366" width="9.28515625" style="1" customWidth="1"/>
    <col min="4367" max="4367" width="16" style="1" customWidth="1"/>
    <col min="4368" max="4368" width="7.5703125" style="1" customWidth="1"/>
    <col min="4369" max="4369" width="4.5703125" style="1" customWidth="1"/>
    <col min="4370" max="4370" width="1.85546875" style="1" customWidth="1"/>
    <col min="4371" max="4371" width="10.28515625" style="1" customWidth="1"/>
    <col min="4372" max="4372" width="6" style="1" bestFit="1" customWidth="1"/>
    <col min="4373" max="4608" width="7.7109375" style="1"/>
    <col min="4609" max="4609" width="6.85546875" style="1" customWidth="1"/>
    <col min="4610" max="4610" width="4.85546875" style="1" customWidth="1"/>
    <col min="4611" max="4611" width="9.5703125" style="1" customWidth="1"/>
    <col min="4612" max="4613" width="6" style="1" customWidth="1"/>
    <col min="4614" max="4614" width="7" style="1" customWidth="1"/>
    <col min="4615" max="4615" width="6.5703125" style="1" customWidth="1"/>
    <col min="4616" max="4616" width="11.28515625" style="1" customWidth="1"/>
    <col min="4617" max="4618" width="10.42578125" style="1" customWidth="1"/>
    <col min="4619" max="4619" width="9" style="1" customWidth="1"/>
    <col min="4620" max="4620" width="12.42578125" style="1" customWidth="1"/>
    <col min="4621" max="4621" width="10" style="1" customWidth="1"/>
    <col min="4622" max="4622" width="9.28515625" style="1" customWidth="1"/>
    <col min="4623" max="4623" width="16" style="1" customWidth="1"/>
    <col min="4624" max="4624" width="7.5703125" style="1" customWidth="1"/>
    <col min="4625" max="4625" width="4.5703125" style="1" customWidth="1"/>
    <col min="4626" max="4626" width="1.85546875" style="1" customWidth="1"/>
    <col min="4627" max="4627" width="10.28515625" style="1" customWidth="1"/>
    <col min="4628" max="4628" width="6" style="1" bestFit="1" customWidth="1"/>
    <col min="4629" max="4864" width="7.7109375" style="1"/>
    <col min="4865" max="4865" width="6.85546875" style="1" customWidth="1"/>
    <col min="4866" max="4866" width="4.85546875" style="1" customWidth="1"/>
    <col min="4867" max="4867" width="9.5703125" style="1" customWidth="1"/>
    <col min="4868" max="4869" width="6" style="1" customWidth="1"/>
    <col min="4870" max="4870" width="7" style="1" customWidth="1"/>
    <col min="4871" max="4871" width="6.5703125" style="1" customWidth="1"/>
    <col min="4872" max="4872" width="11.28515625" style="1" customWidth="1"/>
    <col min="4873" max="4874" width="10.42578125" style="1" customWidth="1"/>
    <col min="4875" max="4875" width="9" style="1" customWidth="1"/>
    <col min="4876" max="4876" width="12.42578125" style="1" customWidth="1"/>
    <col min="4877" max="4877" width="10" style="1" customWidth="1"/>
    <col min="4878" max="4878" width="9.28515625" style="1" customWidth="1"/>
    <col min="4879" max="4879" width="16" style="1" customWidth="1"/>
    <col min="4880" max="4880" width="7.5703125" style="1" customWidth="1"/>
    <col min="4881" max="4881" width="4.5703125" style="1" customWidth="1"/>
    <col min="4882" max="4882" width="1.85546875" style="1" customWidth="1"/>
    <col min="4883" max="4883" width="10.28515625" style="1" customWidth="1"/>
    <col min="4884" max="4884" width="6" style="1" bestFit="1" customWidth="1"/>
    <col min="4885" max="5120" width="7.7109375" style="1"/>
    <col min="5121" max="5121" width="6.85546875" style="1" customWidth="1"/>
    <col min="5122" max="5122" width="4.85546875" style="1" customWidth="1"/>
    <col min="5123" max="5123" width="9.5703125" style="1" customWidth="1"/>
    <col min="5124" max="5125" width="6" style="1" customWidth="1"/>
    <col min="5126" max="5126" width="7" style="1" customWidth="1"/>
    <col min="5127" max="5127" width="6.5703125" style="1" customWidth="1"/>
    <col min="5128" max="5128" width="11.28515625" style="1" customWidth="1"/>
    <col min="5129" max="5130" width="10.42578125" style="1" customWidth="1"/>
    <col min="5131" max="5131" width="9" style="1" customWidth="1"/>
    <col min="5132" max="5132" width="12.42578125" style="1" customWidth="1"/>
    <col min="5133" max="5133" width="10" style="1" customWidth="1"/>
    <col min="5134" max="5134" width="9.28515625" style="1" customWidth="1"/>
    <col min="5135" max="5135" width="16" style="1" customWidth="1"/>
    <col min="5136" max="5136" width="7.5703125" style="1" customWidth="1"/>
    <col min="5137" max="5137" width="4.5703125" style="1" customWidth="1"/>
    <col min="5138" max="5138" width="1.85546875" style="1" customWidth="1"/>
    <col min="5139" max="5139" width="10.28515625" style="1" customWidth="1"/>
    <col min="5140" max="5140" width="6" style="1" bestFit="1" customWidth="1"/>
    <col min="5141" max="5376" width="7.7109375" style="1"/>
    <col min="5377" max="5377" width="6.85546875" style="1" customWidth="1"/>
    <col min="5378" max="5378" width="4.85546875" style="1" customWidth="1"/>
    <col min="5379" max="5379" width="9.5703125" style="1" customWidth="1"/>
    <col min="5380" max="5381" width="6" style="1" customWidth="1"/>
    <col min="5382" max="5382" width="7" style="1" customWidth="1"/>
    <col min="5383" max="5383" width="6.5703125" style="1" customWidth="1"/>
    <col min="5384" max="5384" width="11.28515625" style="1" customWidth="1"/>
    <col min="5385" max="5386" width="10.42578125" style="1" customWidth="1"/>
    <col min="5387" max="5387" width="9" style="1" customWidth="1"/>
    <col min="5388" max="5388" width="12.42578125" style="1" customWidth="1"/>
    <col min="5389" max="5389" width="10" style="1" customWidth="1"/>
    <col min="5390" max="5390" width="9.28515625" style="1" customWidth="1"/>
    <col min="5391" max="5391" width="16" style="1" customWidth="1"/>
    <col min="5392" max="5392" width="7.5703125" style="1" customWidth="1"/>
    <col min="5393" max="5393" width="4.5703125" style="1" customWidth="1"/>
    <col min="5394" max="5394" width="1.85546875" style="1" customWidth="1"/>
    <col min="5395" max="5395" width="10.28515625" style="1" customWidth="1"/>
    <col min="5396" max="5396" width="6" style="1" bestFit="1" customWidth="1"/>
    <col min="5397" max="5632" width="7.7109375" style="1"/>
    <col min="5633" max="5633" width="6.85546875" style="1" customWidth="1"/>
    <col min="5634" max="5634" width="4.85546875" style="1" customWidth="1"/>
    <col min="5635" max="5635" width="9.5703125" style="1" customWidth="1"/>
    <col min="5636" max="5637" width="6" style="1" customWidth="1"/>
    <col min="5638" max="5638" width="7" style="1" customWidth="1"/>
    <col min="5639" max="5639" width="6.5703125" style="1" customWidth="1"/>
    <col min="5640" max="5640" width="11.28515625" style="1" customWidth="1"/>
    <col min="5641" max="5642" width="10.42578125" style="1" customWidth="1"/>
    <col min="5643" max="5643" width="9" style="1" customWidth="1"/>
    <col min="5644" max="5644" width="12.42578125" style="1" customWidth="1"/>
    <col min="5645" max="5645" width="10" style="1" customWidth="1"/>
    <col min="5646" max="5646" width="9.28515625" style="1" customWidth="1"/>
    <col min="5647" max="5647" width="16" style="1" customWidth="1"/>
    <col min="5648" max="5648" width="7.5703125" style="1" customWidth="1"/>
    <col min="5649" max="5649" width="4.5703125" style="1" customWidth="1"/>
    <col min="5650" max="5650" width="1.85546875" style="1" customWidth="1"/>
    <col min="5651" max="5651" width="10.28515625" style="1" customWidth="1"/>
    <col min="5652" max="5652" width="6" style="1" bestFit="1" customWidth="1"/>
    <col min="5653" max="5888" width="7.7109375" style="1"/>
    <col min="5889" max="5889" width="6.85546875" style="1" customWidth="1"/>
    <col min="5890" max="5890" width="4.85546875" style="1" customWidth="1"/>
    <col min="5891" max="5891" width="9.5703125" style="1" customWidth="1"/>
    <col min="5892" max="5893" width="6" style="1" customWidth="1"/>
    <col min="5894" max="5894" width="7" style="1" customWidth="1"/>
    <col min="5895" max="5895" width="6.5703125" style="1" customWidth="1"/>
    <col min="5896" max="5896" width="11.28515625" style="1" customWidth="1"/>
    <col min="5897" max="5898" width="10.42578125" style="1" customWidth="1"/>
    <col min="5899" max="5899" width="9" style="1" customWidth="1"/>
    <col min="5900" max="5900" width="12.42578125" style="1" customWidth="1"/>
    <col min="5901" max="5901" width="10" style="1" customWidth="1"/>
    <col min="5902" max="5902" width="9.28515625" style="1" customWidth="1"/>
    <col min="5903" max="5903" width="16" style="1" customWidth="1"/>
    <col min="5904" max="5904" width="7.5703125" style="1" customWidth="1"/>
    <col min="5905" max="5905" width="4.5703125" style="1" customWidth="1"/>
    <col min="5906" max="5906" width="1.85546875" style="1" customWidth="1"/>
    <col min="5907" max="5907" width="10.28515625" style="1" customWidth="1"/>
    <col min="5908" max="5908" width="6" style="1" bestFit="1" customWidth="1"/>
    <col min="5909" max="6144" width="7.7109375" style="1"/>
    <col min="6145" max="6145" width="6.85546875" style="1" customWidth="1"/>
    <col min="6146" max="6146" width="4.85546875" style="1" customWidth="1"/>
    <col min="6147" max="6147" width="9.5703125" style="1" customWidth="1"/>
    <col min="6148" max="6149" width="6" style="1" customWidth="1"/>
    <col min="6150" max="6150" width="7" style="1" customWidth="1"/>
    <col min="6151" max="6151" width="6.5703125" style="1" customWidth="1"/>
    <col min="6152" max="6152" width="11.28515625" style="1" customWidth="1"/>
    <col min="6153" max="6154" width="10.42578125" style="1" customWidth="1"/>
    <col min="6155" max="6155" width="9" style="1" customWidth="1"/>
    <col min="6156" max="6156" width="12.42578125" style="1" customWidth="1"/>
    <col min="6157" max="6157" width="10" style="1" customWidth="1"/>
    <col min="6158" max="6158" width="9.28515625" style="1" customWidth="1"/>
    <col min="6159" max="6159" width="16" style="1" customWidth="1"/>
    <col min="6160" max="6160" width="7.5703125" style="1" customWidth="1"/>
    <col min="6161" max="6161" width="4.5703125" style="1" customWidth="1"/>
    <col min="6162" max="6162" width="1.85546875" style="1" customWidth="1"/>
    <col min="6163" max="6163" width="10.28515625" style="1" customWidth="1"/>
    <col min="6164" max="6164" width="6" style="1" bestFit="1" customWidth="1"/>
    <col min="6165" max="6400" width="7.7109375" style="1"/>
    <col min="6401" max="6401" width="6.85546875" style="1" customWidth="1"/>
    <col min="6402" max="6402" width="4.85546875" style="1" customWidth="1"/>
    <col min="6403" max="6403" width="9.5703125" style="1" customWidth="1"/>
    <col min="6404" max="6405" width="6" style="1" customWidth="1"/>
    <col min="6406" max="6406" width="7" style="1" customWidth="1"/>
    <col min="6407" max="6407" width="6.5703125" style="1" customWidth="1"/>
    <col min="6408" max="6408" width="11.28515625" style="1" customWidth="1"/>
    <col min="6409" max="6410" width="10.42578125" style="1" customWidth="1"/>
    <col min="6411" max="6411" width="9" style="1" customWidth="1"/>
    <col min="6412" max="6412" width="12.42578125" style="1" customWidth="1"/>
    <col min="6413" max="6413" width="10" style="1" customWidth="1"/>
    <col min="6414" max="6414" width="9.28515625" style="1" customWidth="1"/>
    <col min="6415" max="6415" width="16" style="1" customWidth="1"/>
    <col min="6416" max="6416" width="7.5703125" style="1" customWidth="1"/>
    <col min="6417" max="6417" width="4.5703125" style="1" customWidth="1"/>
    <col min="6418" max="6418" width="1.85546875" style="1" customWidth="1"/>
    <col min="6419" max="6419" width="10.28515625" style="1" customWidth="1"/>
    <col min="6420" max="6420" width="6" style="1" bestFit="1" customWidth="1"/>
    <col min="6421" max="6656" width="7.7109375" style="1"/>
    <col min="6657" max="6657" width="6.85546875" style="1" customWidth="1"/>
    <col min="6658" max="6658" width="4.85546875" style="1" customWidth="1"/>
    <col min="6659" max="6659" width="9.5703125" style="1" customWidth="1"/>
    <col min="6660" max="6661" width="6" style="1" customWidth="1"/>
    <col min="6662" max="6662" width="7" style="1" customWidth="1"/>
    <col min="6663" max="6663" width="6.5703125" style="1" customWidth="1"/>
    <col min="6664" max="6664" width="11.28515625" style="1" customWidth="1"/>
    <col min="6665" max="6666" width="10.42578125" style="1" customWidth="1"/>
    <col min="6667" max="6667" width="9" style="1" customWidth="1"/>
    <col min="6668" max="6668" width="12.42578125" style="1" customWidth="1"/>
    <col min="6669" max="6669" width="10" style="1" customWidth="1"/>
    <col min="6670" max="6670" width="9.28515625" style="1" customWidth="1"/>
    <col min="6671" max="6671" width="16" style="1" customWidth="1"/>
    <col min="6672" max="6672" width="7.5703125" style="1" customWidth="1"/>
    <col min="6673" max="6673" width="4.5703125" style="1" customWidth="1"/>
    <col min="6674" max="6674" width="1.85546875" style="1" customWidth="1"/>
    <col min="6675" max="6675" width="10.28515625" style="1" customWidth="1"/>
    <col min="6676" max="6676" width="6" style="1" bestFit="1" customWidth="1"/>
    <col min="6677" max="6912" width="7.7109375" style="1"/>
    <col min="6913" max="6913" width="6.85546875" style="1" customWidth="1"/>
    <col min="6914" max="6914" width="4.85546875" style="1" customWidth="1"/>
    <col min="6915" max="6915" width="9.5703125" style="1" customWidth="1"/>
    <col min="6916" max="6917" width="6" style="1" customWidth="1"/>
    <col min="6918" max="6918" width="7" style="1" customWidth="1"/>
    <col min="6919" max="6919" width="6.5703125" style="1" customWidth="1"/>
    <col min="6920" max="6920" width="11.28515625" style="1" customWidth="1"/>
    <col min="6921" max="6922" width="10.42578125" style="1" customWidth="1"/>
    <col min="6923" max="6923" width="9" style="1" customWidth="1"/>
    <col min="6924" max="6924" width="12.42578125" style="1" customWidth="1"/>
    <col min="6925" max="6925" width="10" style="1" customWidth="1"/>
    <col min="6926" max="6926" width="9.28515625" style="1" customWidth="1"/>
    <col min="6927" max="6927" width="16" style="1" customWidth="1"/>
    <col min="6928" max="6928" width="7.5703125" style="1" customWidth="1"/>
    <col min="6929" max="6929" width="4.5703125" style="1" customWidth="1"/>
    <col min="6930" max="6930" width="1.85546875" style="1" customWidth="1"/>
    <col min="6931" max="6931" width="10.28515625" style="1" customWidth="1"/>
    <col min="6932" max="6932" width="6" style="1" bestFit="1" customWidth="1"/>
    <col min="6933" max="7168" width="7.7109375" style="1"/>
    <col min="7169" max="7169" width="6.85546875" style="1" customWidth="1"/>
    <col min="7170" max="7170" width="4.85546875" style="1" customWidth="1"/>
    <col min="7171" max="7171" width="9.5703125" style="1" customWidth="1"/>
    <col min="7172" max="7173" width="6" style="1" customWidth="1"/>
    <col min="7174" max="7174" width="7" style="1" customWidth="1"/>
    <col min="7175" max="7175" width="6.5703125" style="1" customWidth="1"/>
    <col min="7176" max="7176" width="11.28515625" style="1" customWidth="1"/>
    <col min="7177" max="7178" width="10.42578125" style="1" customWidth="1"/>
    <col min="7179" max="7179" width="9" style="1" customWidth="1"/>
    <col min="7180" max="7180" width="12.42578125" style="1" customWidth="1"/>
    <col min="7181" max="7181" width="10" style="1" customWidth="1"/>
    <col min="7182" max="7182" width="9.28515625" style="1" customWidth="1"/>
    <col min="7183" max="7183" width="16" style="1" customWidth="1"/>
    <col min="7184" max="7184" width="7.5703125" style="1" customWidth="1"/>
    <col min="7185" max="7185" width="4.5703125" style="1" customWidth="1"/>
    <col min="7186" max="7186" width="1.85546875" style="1" customWidth="1"/>
    <col min="7187" max="7187" width="10.28515625" style="1" customWidth="1"/>
    <col min="7188" max="7188" width="6" style="1" bestFit="1" customWidth="1"/>
    <col min="7189" max="7424" width="7.7109375" style="1"/>
    <col min="7425" max="7425" width="6.85546875" style="1" customWidth="1"/>
    <col min="7426" max="7426" width="4.85546875" style="1" customWidth="1"/>
    <col min="7427" max="7427" width="9.5703125" style="1" customWidth="1"/>
    <col min="7428" max="7429" width="6" style="1" customWidth="1"/>
    <col min="7430" max="7430" width="7" style="1" customWidth="1"/>
    <col min="7431" max="7431" width="6.5703125" style="1" customWidth="1"/>
    <col min="7432" max="7432" width="11.28515625" style="1" customWidth="1"/>
    <col min="7433" max="7434" width="10.42578125" style="1" customWidth="1"/>
    <col min="7435" max="7435" width="9" style="1" customWidth="1"/>
    <col min="7436" max="7436" width="12.42578125" style="1" customWidth="1"/>
    <col min="7437" max="7437" width="10" style="1" customWidth="1"/>
    <col min="7438" max="7438" width="9.28515625" style="1" customWidth="1"/>
    <col min="7439" max="7439" width="16" style="1" customWidth="1"/>
    <col min="7440" max="7440" width="7.5703125" style="1" customWidth="1"/>
    <col min="7441" max="7441" width="4.5703125" style="1" customWidth="1"/>
    <col min="7442" max="7442" width="1.85546875" style="1" customWidth="1"/>
    <col min="7443" max="7443" width="10.28515625" style="1" customWidth="1"/>
    <col min="7444" max="7444" width="6" style="1" bestFit="1" customWidth="1"/>
    <col min="7445" max="7680" width="7.7109375" style="1"/>
    <col min="7681" max="7681" width="6.85546875" style="1" customWidth="1"/>
    <col min="7682" max="7682" width="4.85546875" style="1" customWidth="1"/>
    <col min="7683" max="7683" width="9.5703125" style="1" customWidth="1"/>
    <col min="7684" max="7685" width="6" style="1" customWidth="1"/>
    <col min="7686" max="7686" width="7" style="1" customWidth="1"/>
    <col min="7687" max="7687" width="6.5703125" style="1" customWidth="1"/>
    <col min="7688" max="7688" width="11.28515625" style="1" customWidth="1"/>
    <col min="7689" max="7690" width="10.42578125" style="1" customWidth="1"/>
    <col min="7691" max="7691" width="9" style="1" customWidth="1"/>
    <col min="7692" max="7692" width="12.42578125" style="1" customWidth="1"/>
    <col min="7693" max="7693" width="10" style="1" customWidth="1"/>
    <col min="7694" max="7694" width="9.28515625" style="1" customWidth="1"/>
    <col min="7695" max="7695" width="16" style="1" customWidth="1"/>
    <col min="7696" max="7696" width="7.5703125" style="1" customWidth="1"/>
    <col min="7697" max="7697" width="4.5703125" style="1" customWidth="1"/>
    <col min="7698" max="7698" width="1.85546875" style="1" customWidth="1"/>
    <col min="7699" max="7699" width="10.28515625" style="1" customWidth="1"/>
    <col min="7700" max="7700" width="6" style="1" bestFit="1" customWidth="1"/>
    <col min="7701" max="7936" width="7.7109375" style="1"/>
    <col min="7937" max="7937" width="6.85546875" style="1" customWidth="1"/>
    <col min="7938" max="7938" width="4.85546875" style="1" customWidth="1"/>
    <col min="7939" max="7939" width="9.5703125" style="1" customWidth="1"/>
    <col min="7940" max="7941" width="6" style="1" customWidth="1"/>
    <col min="7942" max="7942" width="7" style="1" customWidth="1"/>
    <col min="7943" max="7943" width="6.5703125" style="1" customWidth="1"/>
    <col min="7944" max="7944" width="11.28515625" style="1" customWidth="1"/>
    <col min="7945" max="7946" width="10.42578125" style="1" customWidth="1"/>
    <col min="7947" max="7947" width="9" style="1" customWidth="1"/>
    <col min="7948" max="7948" width="12.42578125" style="1" customWidth="1"/>
    <col min="7949" max="7949" width="10" style="1" customWidth="1"/>
    <col min="7950" max="7950" width="9.28515625" style="1" customWidth="1"/>
    <col min="7951" max="7951" width="16" style="1" customWidth="1"/>
    <col min="7952" max="7952" width="7.5703125" style="1" customWidth="1"/>
    <col min="7953" max="7953" width="4.5703125" style="1" customWidth="1"/>
    <col min="7954" max="7954" width="1.85546875" style="1" customWidth="1"/>
    <col min="7955" max="7955" width="10.28515625" style="1" customWidth="1"/>
    <col min="7956" max="7956" width="6" style="1" bestFit="1" customWidth="1"/>
    <col min="7957" max="8192" width="7.7109375" style="1"/>
    <col min="8193" max="8193" width="6.85546875" style="1" customWidth="1"/>
    <col min="8194" max="8194" width="4.85546875" style="1" customWidth="1"/>
    <col min="8195" max="8195" width="9.5703125" style="1" customWidth="1"/>
    <col min="8196" max="8197" width="6" style="1" customWidth="1"/>
    <col min="8198" max="8198" width="7" style="1" customWidth="1"/>
    <col min="8199" max="8199" width="6.5703125" style="1" customWidth="1"/>
    <col min="8200" max="8200" width="11.28515625" style="1" customWidth="1"/>
    <col min="8201" max="8202" width="10.42578125" style="1" customWidth="1"/>
    <col min="8203" max="8203" width="9" style="1" customWidth="1"/>
    <col min="8204" max="8204" width="12.42578125" style="1" customWidth="1"/>
    <col min="8205" max="8205" width="10" style="1" customWidth="1"/>
    <col min="8206" max="8206" width="9.28515625" style="1" customWidth="1"/>
    <col min="8207" max="8207" width="16" style="1" customWidth="1"/>
    <col min="8208" max="8208" width="7.5703125" style="1" customWidth="1"/>
    <col min="8209" max="8209" width="4.5703125" style="1" customWidth="1"/>
    <col min="8210" max="8210" width="1.85546875" style="1" customWidth="1"/>
    <col min="8211" max="8211" width="10.28515625" style="1" customWidth="1"/>
    <col min="8212" max="8212" width="6" style="1" bestFit="1" customWidth="1"/>
    <col min="8213" max="8448" width="7.7109375" style="1"/>
    <col min="8449" max="8449" width="6.85546875" style="1" customWidth="1"/>
    <col min="8450" max="8450" width="4.85546875" style="1" customWidth="1"/>
    <col min="8451" max="8451" width="9.5703125" style="1" customWidth="1"/>
    <col min="8452" max="8453" width="6" style="1" customWidth="1"/>
    <col min="8454" max="8454" width="7" style="1" customWidth="1"/>
    <col min="8455" max="8455" width="6.5703125" style="1" customWidth="1"/>
    <col min="8456" max="8456" width="11.28515625" style="1" customWidth="1"/>
    <col min="8457" max="8458" width="10.42578125" style="1" customWidth="1"/>
    <col min="8459" max="8459" width="9" style="1" customWidth="1"/>
    <col min="8460" max="8460" width="12.42578125" style="1" customWidth="1"/>
    <col min="8461" max="8461" width="10" style="1" customWidth="1"/>
    <col min="8462" max="8462" width="9.28515625" style="1" customWidth="1"/>
    <col min="8463" max="8463" width="16" style="1" customWidth="1"/>
    <col min="8464" max="8464" width="7.5703125" style="1" customWidth="1"/>
    <col min="8465" max="8465" width="4.5703125" style="1" customWidth="1"/>
    <col min="8466" max="8466" width="1.85546875" style="1" customWidth="1"/>
    <col min="8467" max="8467" width="10.28515625" style="1" customWidth="1"/>
    <col min="8468" max="8468" width="6" style="1" bestFit="1" customWidth="1"/>
    <col min="8469" max="8704" width="7.7109375" style="1"/>
    <col min="8705" max="8705" width="6.85546875" style="1" customWidth="1"/>
    <col min="8706" max="8706" width="4.85546875" style="1" customWidth="1"/>
    <col min="8707" max="8707" width="9.5703125" style="1" customWidth="1"/>
    <col min="8708" max="8709" width="6" style="1" customWidth="1"/>
    <col min="8710" max="8710" width="7" style="1" customWidth="1"/>
    <col min="8711" max="8711" width="6.5703125" style="1" customWidth="1"/>
    <col min="8712" max="8712" width="11.28515625" style="1" customWidth="1"/>
    <col min="8713" max="8714" width="10.42578125" style="1" customWidth="1"/>
    <col min="8715" max="8715" width="9" style="1" customWidth="1"/>
    <col min="8716" max="8716" width="12.42578125" style="1" customWidth="1"/>
    <col min="8717" max="8717" width="10" style="1" customWidth="1"/>
    <col min="8718" max="8718" width="9.28515625" style="1" customWidth="1"/>
    <col min="8719" max="8719" width="16" style="1" customWidth="1"/>
    <col min="8720" max="8720" width="7.5703125" style="1" customWidth="1"/>
    <col min="8721" max="8721" width="4.5703125" style="1" customWidth="1"/>
    <col min="8722" max="8722" width="1.85546875" style="1" customWidth="1"/>
    <col min="8723" max="8723" width="10.28515625" style="1" customWidth="1"/>
    <col min="8724" max="8724" width="6" style="1" bestFit="1" customWidth="1"/>
    <col min="8725" max="8960" width="7.7109375" style="1"/>
    <col min="8961" max="8961" width="6.85546875" style="1" customWidth="1"/>
    <col min="8962" max="8962" width="4.85546875" style="1" customWidth="1"/>
    <col min="8963" max="8963" width="9.5703125" style="1" customWidth="1"/>
    <col min="8964" max="8965" width="6" style="1" customWidth="1"/>
    <col min="8966" max="8966" width="7" style="1" customWidth="1"/>
    <col min="8967" max="8967" width="6.5703125" style="1" customWidth="1"/>
    <col min="8968" max="8968" width="11.28515625" style="1" customWidth="1"/>
    <col min="8969" max="8970" width="10.42578125" style="1" customWidth="1"/>
    <col min="8971" max="8971" width="9" style="1" customWidth="1"/>
    <col min="8972" max="8972" width="12.42578125" style="1" customWidth="1"/>
    <col min="8973" max="8973" width="10" style="1" customWidth="1"/>
    <col min="8974" max="8974" width="9.28515625" style="1" customWidth="1"/>
    <col min="8975" max="8975" width="16" style="1" customWidth="1"/>
    <col min="8976" max="8976" width="7.5703125" style="1" customWidth="1"/>
    <col min="8977" max="8977" width="4.5703125" style="1" customWidth="1"/>
    <col min="8978" max="8978" width="1.85546875" style="1" customWidth="1"/>
    <col min="8979" max="8979" width="10.28515625" style="1" customWidth="1"/>
    <col min="8980" max="8980" width="6" style="1" bestFit="1" customWidth="1"/>
    <col min="8981" max="9216" width="7.7109375" style="1"/>
    <col min="9217" max="9217" width="6.85546875" style="1" customWidth="1"/>
    <col min="9218" max="9218" width="4.85546875" style="1" customWidth="1"/>
    <col min="9219" max="9219" width="9.5703125" style="1" customWidth="1"/>
    <col min="9220" max="9221" width="6" style="1" customWidth="1"/>
    <col min="9222" max="9222" width="7" style="1" customWidth="1"/>
    <col min="9223" max="9223" width="6.5703125" style="1" customWidth="1"/>
    <col min="9224" max="9224" width="11.28515625" style="1" customWidth="1"/>
    <col min="9225" max="9226" width="10.42578125" style="1" customWidth="1"/>
    <col min="9227" max="9227" width="9" style="1" customWidth="1"/>
    <col min="9228" max="9228" width="12.42578125" style="1" customWidth="1"/>
    <col min="9229" max="9229" width="10" style="1" customWidth="1"/>
    <col min="9230" max="9230" width="9.28515625" style="1" customWidth="1"/>
    <col min="9231" max="9231" width="16" style="1" customWidth="1"/>
    <col min="9232" max="9232" width="7.5703125" style="1" customWidth="1"/>
    <col min="9233" max="9233" width="4.5703125" style="1" customWidth="1"/>
    <col min="9234" max="9234" width="1.85546875" style="1" customWidth="1"/>
    <col min="9235" max="9235" width="10.28515625" style="1" customWidth="1"/>
    <col min="9236" max="9236" width="6" style="1" bestFit="1" customWidth="1"/>
    <col min="9237" max="9472" width="7.7109375" style="1"/>
    <col min="9473" max="9473" width="6.85546875" style="1" customWidth="1"/>
    <col min="9474" max="9474" width="4.85546875" style="1" customWidth="1"/>
    <col min="9475" max="9475" width="9.5703125" style="1" customWidth="1"/>
    <col min="9476" max="9477" width="6" style="1" customWidth="1"/>
    <col min="9478" max="9478" width="7" style="1" customWidth="1"/>
    <col min="9479" max="9479" width="6.5703125" style="1" customWidth="1"/>
    <col min="9480" max="9480" width="11.28515625" style="1" customWidth="1"/>
    <col min="9481" max="9482" width="10.42578125" style="1" customWidth="1"/>
    <col min="9483" max="9483" width="9" style="1" customWidth="1"/>
    <col min="9484" max="9484" width="12.42578125" style="1" customWidth="1"/>
    <col min="9485" max="9485" width="10" style="1" customWidth="1"/>
    <col min="9486" max="9486" width="9.28515625" style="1" customWidth="1"/>
    <col min="9487" max="9487" width="16" style="1" customWidth="1"/>
    <col min="9488" max="9488" width="7.5703125" style="1" customWidth="1"/>
    <col min="9489" max="9489" width="4.5703125" style="1" customWidth="1"/>
    <col min="9490" max="9490" width="1.85546875" style="1" customWidth="1"/>
    <col min="9491" max="9491" width="10.28515625" style="1" customWidth="1"/>
    <col min="9492" max="9492" width="6" style="1" bestFit="1" customWidth="1"/>
    <col min="9493" max="9728" width="7.7109375" style="1"/>
    <col min="9729" max="9729" width="6.85546875" style="1" customWidth="1"/>
    <col min="9730" max="9730" width="4.85546875" style="1" customWidth="1"/>
    <col min="9731" max="9731" width="9.5703125" style="1" customWidth="1"/>
    <col min="9732" max="9733" width="6" style="1" customWidth="1"/>
    <col min="9734" max="9734" width="7" style="1" customWidth="1"/>
    <col min="9735" max="9735" width="6.5703125" style="1" customWidth="1"/>
    <col min="9736" max="9736" width="11.28515625" style="1" customWidth="1"/>
    <col min="9737" max="9738" width="10.42578125" style="1" customWidth="1"/>
    <col min="9739" max="9739" width="9" style="1" customWidth="1"/>
    <col min="9740" max="9740" width="12.42578125" style="1" customWidth="1"/>
    <col min="9741" max="9741" width="10" style="1" customWidth="1"/>
    <col min="9742" max="9742" width="9.28515625" style="1" customWidth="1"/>
    <col min="9743" max="9743" width="16" style="1" customWidth="1"/>
    <col min="9744" max="9744" width="7.5703125" style="1" customWidth="1"/>
    <col min="9745" max="9745" width="4.5703125" style="1" customWidth="1"/>
    <col min="9746" max="9746" width="1.85546875" style="1" customWidth="1"/>
    <col min="9747" max="9747" width="10.28515625" style="1" customWidth="1"/>
    <col min="9748" max="9748" width="6" style="1" bestFit="1" customWidth="1"/>
    <col min="9749" max="9984" width="7.7109375" style="1"/>
    <col min="9985" max="9985" width="6.85546875" style="1" customWidth="1"/>
    <col min="9986" max="9986" width="4.85546875" style="1" customWidth="1"/>
    <col min="9987" max="9987" width="9.5703125" style="1" customWidth="1"/>
    <col min="9988" max="9989" width="6" style="1" customWidth="1"/>
    <col min="9990" max="9990" width="7" style="1" customWidth="1"/>
    <col min="9991" max="9991" width="6.5703125" style="1" customWidth="1"/>
    <col min="9992" max="9992" width="11.28515625" style="1" customWidth="1"/>
    <col min="9993" max="9994" width="10.42578125" style="1" customWidth="1"/>
    <col min="9995" max="9995" width="9" style="1" customWidth="1"/>
    <col min="9996" max="9996" width="12.42578125" style="1" customWidth="1"/>
    <col min="9997" max="9997" width="10" style="1" customWidth="1"/>
    <col min="9998" max="9998" width="9.28515625" style="1" customWidth="1"/>
    <col min="9999" max="9999" width="16" style="1" customWidth="1"/>
    <col min="10000" max="10000" width="7.5703125" style="1" customWidth="1"/>
    <col min="10001" max="10001" width="4.5703125" style="1" customWidth="1"/>
    <col min="10002" max="10002" width="1.85546875" style="1" customWidth="1"/>
    <col min="10003" max="10003" width="10.28515625" style="1" customWidth="1"/>
    <col min="10004" max="10004" width="6" style="1" bestFit="1" customWidth="1"/>
    <col min="10005" max="10240" width="7.7109375" style="1"/>
    <col min="10241" max="10241" width="6.85546875" style="1" customWidth="1"/>
    <col min="10242" max="10242" width="4.85546875" style="1" customWidth="1"/>
    <col min="10243" max="10243" width="9.5703125" style="1" customWidth="1"/>
    <col min="10244" max="10245" width="6" style="1" customWidth="1"/>
    <col min="10246" max="10246" width="7" style="1" customWidth="1"/>
    <col min="10247" max="10247" width="6.5703125" style="1" customWidth="1"/>
    <col min="10248" max="10248" width="11.28515625" style="1" customWidth="1"/>
    <col min="10249" max="10250" width="10.42578125" style="1" customWidth="1"/>
    <col min="10251" max="10251" width="9" style="1" customWidth="1"/>
    <col min="10252" max="10252" width="12.42578125" style="1" customWidth="1"/>
    <col min="10253" max="10253" width="10" style="1" customWidth="1"/>
    <col min="10254" max="10254" width="9.28515625" style="1" customWidth="1"/>
    <col min="10255" max="10255" width="16" style="1" customWidth="1"/>
    <col min="10256" max="10256" width="7.5703125" style="1" customWidth="1"/>
    <col min="10257" max="10257" width="4.5703125" style="1" customWidth="1"/>
    <col min="10258" max="10258" width="1.85546875" style="1" customWidth="1"/>
    <col min="10259" max="10259" width="10.28515625" style="1" customWidth="1"/>
    <col min="10260" max="10260" width="6" style="1" bestFit="1" customWidth="1"/>
    <col min="10261" max="10496" width="7.7109375" style="1"/>
    <col min="10497" max="10497" width="6.85546875" style="1" customWidth="1"/>
    <col min="10498" max="10498" width="4.85546875" style="1" customWidth="1"/>
    <col min="10499" max="10499" width="9.5703125" style="1" customWidth="1"/>
    <col min="10500" max="10501" width="6" style="1" customWidth="1"/>
    <col min="10502" max="10502" width="7" style="1" customWidth="1"/>
    <col min="10503" max="10503" width="6.5703125" style="1" customWidth="1"/>
    <col min="10504" max="10504" width="11.28515625" style="1" customWidth="1"/>
    <col min="10505" max="10506" width="10.42578125" style="1" customWidth="1"/>
    <col min="10507" max="10507" width="9" style="1" customWidth="1"/>
    <col min="10508" max="10508" width="12.42578125" style="1" customWidth="1"/>
    <col min="10509" max="10509" width="10" style="1" customWidth="1"/>
    <col min="10510" max="10510" width="9.28515625" style="1" customWidth="1"/>
    <col min="10511" max="10511" width="16" style="1" customWidth="1"/>
    <col min="10512" max="10512" width="7.5703125" style="1" customWidth="1"/>
    <col min="10513" max="10513" width="4.5703125" style="1" customWidth="1"/>
    <col min="10514" max="10514" width="1.85546875" style="1" customWidth="1"/>
    <col min="10515" max="10515" width="10.28515625" style="1" customWidth="1"/>
    <col min="10516" max="10516" width="6" style="1" bestFit="1" customWidth="1"/>
    <col min="10517" max="10752" width="7.7109375" style="1"/>
    <col min="10753" max="10753" width="6.85546875" style="1" customWidth="1"/>
    <col min="10754" max="10754" width="4.85546875" style="1" customWidth="1"/>
    <col min="10755" max="10755" width="9.5703125" style="1" customWidth="1"/>
    <col min="10756" max="10757" width="6" style="1" customWidth="1"/>
    <col min="10758" max="10758" width="7" style="1" customWidth="1"/>
    <col min="10759" max="10759" width="6.5703125" style="1" customWidth="1"/>
    <col min="10760" max="10760" width="11.28515625" style="1" customWidth="1"/>
    <col min="10761" max="10762" width="10.42578125" style="1" customWidth="1"/>
    <col min="10763" max="10763" width="9" style="1" customWidth="1"/>
    <col min="10764" max="10764" width="12.42578125" style="1" customWidth="1"/>
    <col min="10765" max="10765" width="10" style="1" customWidth="1"/>
    <col min="10766" max="10766" width="9.28515625" style="1" customWidth="1"/>
    <col min="10767" max="10767" width="16" style="1" customWidth="1"/>
    <col min="10768" max="10768" width="7.5703125" style="1" customWidth="1"/>
    <col min="10769" max="10769" width="4.5703125" style="1" customWidth="1"/>
    <col min="10770" max="10770" width="1.85546875" style="1" customWidth="1"/>
    <col min="10771" max="10771" width="10.28515625" style="1" customWidth="1"/>
    <col min="10772" max="10772" width="6" style="1" bestFit="1" customWidth="1"/>
    <col min="10773" max="11008" width="7.7109375" style="1"/>
    <col min="11009" max="11009" width="6.85546875" style="1" customWidth="1"/>
    <col min="11010" max="11010" width="4.85546875" style="1" customWidth="1"/>
    <col min="11011" max="11011" width="9.5703125" style="1" customWidth="1"/>
    <col min="11012" max="11013" width="6" style="1" customWidth="1"/>
    <col min="11014" max="11014" width="7" style="1" customWidth="1"/>
    <col min="11015" max="11015" width="6.5703125" style="1" customWidth="1"/>
    <col min="11016" max="11016" width="11.28515625" style="1" customWidth="1"/>
    <col min="11017" max="11018" width="10.42578125" style="1" customWidth="1"/>
    <col min="11019" max="11019" width="9" style="1" customWidth="1"/>
    <col min="11020" max="11020" width="12.42578125" style="1" customWidth="1"/>
    <col min="11021" max="11021" width="10" style="1" customWidth="1"/>
    <col min="11022" max="11022" width="9.28515625" style="1" customWidth="1"/>
    <col min="11023" max="11023" width="16" style="1" customWidth="1"/>
    <col min="11024" max="11024" width="7.5703125" style="1" customWidth="1"/>
    <col min="11025" max="11025" width="4.5703125" style="1" customWidth="1"/>
    <col min="11026" max="11026" width="1.85546875" style="1" customWidth="1"/>
    <col min="11027" max="11027" width="10.28515625" style="1" customWidth="1"/>
    <col min="11028" max="11028" width="6" style="1" bestFit="1" customWidth="1"/>
    <col min="11029" max="11264" width="7.7109375" style="1"/>
    <col min="11265" max="11265" width="6.85546875" style="1" customWidth="1"/>
    <col min="11266" max="11266" width="4.85546875" style="1" customWidth="1"/>
    <col min="11267" max="11267" width="9.5703125" style="1" customWidth="1"/>
    <col min="11268" max="11269" width="6" style="1" customWidth="1"/>
    <col min="11270" max="11270" width="7" style="1" customWidth="1"/>
    <col min="11271" max="11271" width="6.5703125" style="1" customWidth="1"/>
    <col min="11272" max="11272" width="11.28515625" style="1" customWidth="1"/>
    <col min="11273" max="11274" width="10.42578125" style="1" customWidth="1"/>
    <col min="11275" max="11275" width="9" style="1" customWidth="1"/>
    <col min="11276" max="11276" width="12.42578125" style="1" customWidth="1"/>
    <col min="11277" max="11277" width="10" style="1" customWidth="1"/>
    <col min="11278" max="11278" width="9.28515625" style="1" customWidth="1"/>
    <col min="11279" max="11279" width="16" style="1" customWidth="1"/>
    <col min="11280" max="11280" width="7.5703125" style="1" customWidth="1"/>
    <col min="11281" max="11281" width="4.5703125" style="1" customWidth="1"/>
    <col min="11282" max="11282" width="1.85546875" style="1" customWidth="1"/>
    <col min="11283" max="11283" width="10.28515625" style="1" customWidth="1"/>
    <col min="11284" max="11284" width="6" style="1" bestFit="1" customWidth="1"/>
    <col min="11285" max="11520" width="7.7109375" style="1"/>
    <col min="11521" max="11521" width="6.85546875" style="1" customWidth="1"/>
    <col min="11522" max="11522" width="4.85546875" style="1" customWidth="1"/>
    <col min="11523" max="11523" width="9.5703125" style="1" customWidth="1"/>
    <col min="11524" max="11525" width="6" style="1" customWidth="1"/>
    <col min="11526" max="11526" width="7" style="1" customWidth="1"/>
    <col min="11527" max="11527" width="6.5703125" style="1" customWidth="1"/>
    <col min="11528" max="11528" width="11.28515625" style="1" customWidth="1"/>
    <col min="11529" max="11530" width="10.42578125" style="1" customWidth="1"/>
    <col min="11531" max="11531" width="9" style="1" customWidth="1"/>
    <col min="11532" max="11532" width="12.42578125" style="1" customWidth="1"/>
    <col min="11533" max="11533" width="10" style="1" customWidth="1"/>
    <col min="11534" max="11534" width="9.28515625" style="1" customWidth="1"/>
    <col min="11535" max="11535" width="16" style="1" customWidth="1"/>
    <col min="11536" max="11536" width="7.5703125" style="1" customWidth="1"/>
    <col min="11537" max="11537" width="4.5703125" style="1" customWidth="1"/>
    <col min="11538" max="11538" width="1.85546875" style="1" customWidth="1"/>
    <col min="11539" max="11539" width="10.28515625" style="1" customWidth="1"/>
    <col min="11540" max="11540" width="6" style="1" bestFit="1" customWidth="1"/>
    <col min="11541" max="11776" width="7.7109375" style="1"/>
    <col min="11777" max="11777" width="6.85546875" style="1" customWidth="1"/>
    <col min="11778" max="11778" width="4.85546875" style="1" customWidth="1"/>
    <col min="11779" max="11779" width="9.5703125" style="1" customWidth="1"/>
    <col min="11780" max="11781" width="6" style="1" customWidth="1"/>
    <col min="11782" max="11782" width="7" style="1" customWidth="1"/>
    <col min="11783" max="11783" width="6.5703125" style="1" customWidth="1"/>
    <col min="11784" max="11784" width="11.28515625" style="1" customWidth="1"/>
    <col min="11785" max="11786" width="10.42578125" style="1" customWidth="1"/>
    <col min="11787" max="11787" width="9" style="1" customWidth="1"/>
    <col min="11788" max="11788" width="12.42578125" style="1" customWidth="1"/>
    <col min="11789" max="11789" width="10" style="1" customWidth="1"/>
    <col min="11790" max="11790" width="9.28515625" style="1" customWidth="1"/>
    <col min="11791" max="11791" width="16" style="1" customWidth="1"/>
    <col min="11792" max="11792" width="7.5703125" style="1" customWidth="1"/>
    <col min="11793" max="11793" width="4.5703125" style="1" customWidth="1"/>
    <col min="11794" max="11794" width="1.85546875" style="1" customWidth="1"/>
    <col min="11795" max="11795" width="10.28515625" style="1" customWidth="1"/>
    <col min="11796" max="11796" width="6" style="1" bestFit="1" customWidth="1"/>
    <col min="11797" max="12032" width="7.7109375" style="1"/>
    <col min="12033" max="12033" width="6.85546875" style="1" customWidth="1"/>
    <col min="12034" max="12034" width="4.85546875" style="1" customWidth="1"/>
    <col min="12035" max="12035" width="9.5703125" style="1" customWidth="1"/>
    <col min="12036" max="12037" width="6" style="1" customWidth="1"/>
    <col min="12038" max="12038" width="7" style="1" customWidth="1"/>
    <col min="12039" max="12039" width="6.5703125" style="1" customWidth="1"/>
    <col min="12040" max="12040" width="11.28515625" style="1" customWidth="1"/>
    <col min="12041" max="12042" width="10.42578125" style="1" customWidth="1"/>
    <col min="12043" max="12043" width="9" style="1" customWidth="1"/>
    <col min="12044" max="12044" width="12.42578125" style="1" customWidth="1"/>
    <col min="12045" max="12045" width="10" style="1" customWidth="1"/>
    <col min="12046" max="12046" width="9.28515625" style="1" customWidth="1"/>
    <col min="12047" max="12047" width="16" style="1" customWidth="1"/>
    <col min="12048" max="12048" width="7.5703125" style="1" customWidth="1"/>
    <col min="12049" max="12049" width="4.5703125" style="1" customWidth="1"/>
    <col min="12050" max="12050" width="1.85546875" style="1" customWidth="1"/>
    <col min="12051" max="12051" width="10.28515625" style="1" customWidth="1"/>
    <col min="12052" max="12052" width="6" style="1" bestFit="1" customWidth="1"/>
    <col min="12053" max="12288" width="7.7109375" style="1"/>
    <col min="12289" max="12289" width="6.85546875" style="1" customWidth="1"/>
    <col min="12290" max="12290" width="4.85546875" style="1" customWidth="1"/>
    <col min="12291" max="12291" width="9.5703125" style="1" customWidth="1"/>
    <col min="12292" max="12293" width="6" style="1" customWidth="1"/>
    <col min="12294" max="12294" width="7" style="1" customWidth="1"/>
    <col min="12295" max="12295" width="6.5703125" style="1" customWidth="1"/>
    <col min="12296" max="12296" width="11.28515625" style="1" customWidth="1"/>
    <col min="12297" max="12298" width="10.42578125" style="1" customWidth="1"/>
    <col min="12299" max="12299" width="9" style="1" customWidth="1"/>
    <col min="12300" max="12300" width="12.42578125" style="1" customWidth="1"/>
    <col min="12301" max="12301" width="10" style="1" customWidth="1"/>
    <col min="12302" max="12302" width="9.28515625" style="1" customWidth="1"/>
    <col min="12303" max="12303" width="16" style="1" customWidth="1"/>
    <col min="12304" max="12304" width="7.5703125" style="1" customWidth="1"/>
    <col min="12305" max="12305" width="4.5703125" style="1" customWidth="1"/>
    <col min="12306" max="12306" width="1.85546875" style="1" customWidth="1"/>
    <col min="12307" max="12307" width="10.28515625" style="1" customWidth="1"/>
    <col min="12308" max="12308" width="6" style="1" bestFit="1" customWidth="1"/>
    <col min="12309" max="12544" width="7.7109375" style="1"/>
    <col min="12545" max="12545" width="6.85546875" style="1" customWidth="1"/>
    <col min="12546" max="12546" width="4.85546875" style="1" customWidth="1"/>
    <col min="12547" max="12547" width="9.5703125" style="1" customWidth="1"/>
    <col min="12548" max="12549" width="6" style="1" customWidth="1"/>
    <col min="12550" max="12550" width="7" style="1" customWidth="1"/>
    <col min="12551" max="12551" width="6.5703125" style="1" customWidth="1"/>
    <col min="12552" max="12552" width="11.28515625" style="1" customWidth="1"/>
    <col min="12553" max="12554" width="10.42578125" style="1" customWidth="1"/>
    <col min="12555" max="12555" width="9" style="1" customWidth="1"/>
    <col min="12556" max="12556" width="12.42578125" style="1" customWidth="1"/>
    <col min="12557" max="12557" width="10" style="1" customWidth="1"/>
    <col min="12558" max="12558" width="9.28515625" style="1" customWidth="1"/>
    <col min="12559" max="12559" width="16" style="1" customWidth="1"/>
    <col min="12560" max="12560" width="7.5703125" style="1" customWidth="1"/>
    <col min="12561" max="12561" width="4.5703125" style="1" customWidth="1"/>
    <col min="12562" max="12562" width="1.85546875" style="1" customWidth="1"/>
    <col min="12563" max="12563" width="10.28515625" style="1" customWidth="1"/>
    <col min="12564" max="12564" width="6" style="1" bestFit="1" customWidth="1"/>
    <col min="12565" max="12800" width="7.7109375" style="1"/>
    <col min="12801" max="12801" width="6.85546875" style="1" customWidth="1"/>
    <col min="12802" max="12802" width="4.85546875" style="1" customWidth="1"/>
    <col min="12803" max="12803" width="9.5703125" style="1" customWidth="1"/>
    <col min="12804" max="12805" width="6" style="1" customWidth="1"/>
    <col min="12806" max="12806" width="7" style="1" customWidth="1"/>
    <col min="12807" max="12807" width="6.5703125" style="1" customWidth="1"/>
    <col min="12808" max="12808" width="11.28515625" style="1" customWidth="1"/>
    <col min="12809" max="12810" width="10.42578125" style="1" customWidth="1"/>
    <col min="12811" max="12811" width="9" style="1" customWidth="1"/>
    <col min="12812" max="12812" width="12.42578125" style="1" customWidth="1"/>
    <col min="12813" max="12813" width="10" style="1" customWidth="1"/>
    <col min="12814" max="12814" width="9.28515625" style="1" customWidth="1"/>
    <col min="12815" max="12815" width="16" style="1" customWidth="1"/>
    <col min="12816" max="12816" width="7.5703125" style="1" customWidth="1"/>
    <col min="12817" max="12817" width="4.5703125" style="1" customWidth="1"/>
    <col min="12818" max="12818" width="1.85546875" style="1" customWidth="1"/>
    <col min="12819" max="12819" width="10.28515625" style="1" customWidth="1"/>
    <col min="12820" max="12820" width="6" style="1" bestFit="1" customWidth="1"/>
    <col min="12821" max="13056" width="7.7109375" style="1"/>
    <col min="13057" max="13057" width="6.85546875" style="1" customWidth="1"/>
    <col min="13058" max="13058" width="4.85546875" style="1" customWidth="1"/>
    <col min="13059" max="13059" width="9.5703125" style="1" customWidth="1"/>
    <col min="13060" max="13061" width="6" style="1" customWidth="1"/>
    <col min="13062" max="13062" width="7" style="1" customWidth="1"/>
    <col min="13063" max="13063" width="6.5703125" style="1" customWidth="1"/>
    <col min="13064" max="13064" width="11.28515625" style="1" customWidth="1"/>
    <col min="13065" max="13066" width="10.42578125" style="1" customWidth="1"/>
    <col min="13067" max="13067" width="9" style="1" customWidth="1"/>
    <col min="13068" max="13068" width="12.42578125" style="1" customWidth="1"/>
    <col min="13069" max="13069" width="10" style="1" customWidth="1"/>
    <col min="13070" max="13070" width="9.28515625" style="1" customWidth="1"/>
    <col min="13071" max="13071" width="16" style="1" customWidth="1"/>
    <col min="13072" max="13072" width="7.5703125" style="1" customWidth="1"/>
    <col min="13073" max="13073" width="4.5703125" style="1" customWidth="1"/>
    <col min="13074" max="13074" width="1.85546875" style="1" customWidth="1"/>
    <col min="13075" max="13075" width="10.28515625" style="1" customWidth="1"/>
    <col min="13076" max="13076" width="6" style="1" bestFit="1" customWidth="1"/>
    <col min="13077" max="13312" width="7.7109375" style="1"/>
    <col min="13313" max="13313" width="6.85546875" style="1" customWidth="1"/>
    <col min="13314" max="13314" width="4.85546875" style="1" customWidth="1"/>
    <col min="13315" max="13315" width="9.5703125" style="1" customWidth="1"/>
    <col min="13316" max="13317" width="6" style="1" customWidth="1"/>
    <col min="13318" max="13318" width="7" style="1" customWidth="1"/>
    <col min="13319" max="13319" width="6.5703125" style="1" customWidth="1"/>
    <col min="13320" max="13320" width="11.28515625" style="1" customWidth="1"/>
    <col min="13321" max="13322" width="10.42578125" style="1" customWidth="1"/>
    <col min="13323" max="13323" width="9" style="1" customWidth="1"/>
    <col min="13324" max="13324" width="12.42578125" style="1" customWidth="1"/>
    <col min="13325" max="13325" width="10" style="1" customWidth="1"/>
    <col min="13326" max="13326" width="9.28515625" style="1" customWidth="1"/>
    <col min="13327" max="13327" width="16" style="1" customWidth="1"/>
    <col min="13328" max="13328" width="7.5703125" style="1" customWidth="1"/>
    <col min="13329" max="13329" width="4.5703125" style="1" customWidth="1"/>
    <col min="13330" max="13330" width="1.85546875" style="1" customWidth="1"/>
    <col min="13331" max="13331" width="10.28515625" style="1" customWidth="1"/>
    <col min="13332" max="13332" width="6" style="1" bestFit="1" customWidth="1"/>
    <col min="13333" max="13568" width="7.7109375" style="1"/>
    <col min="13569" max="13569" width="6.85546875" style="1" customWidth="1"/>
    <col min="13570" max="13570" width="4.85546875" style="1" customWidth="1"/>
    <col min="13571" max="13571" width="9.5703125" style="1" customWidth="1"/>
    <col min="13572" max="13573" width="6" style="1" customWidth="1"/>
    <col min="13574" max="13574" width="7" style="1" customWidth="1"/>
    <col min="13575" max="13575" width="6.5703125" style="1" customWidth="1"/>
    <col min="13576" max="13576" width="11.28515625" style="1" customWidth="1"/>
    <col min="13577" max="13578" width="10.42578125" style="1" customWidth="1"/>
    <col min="13579" max="13579" width="9" style="1" customWidth="1"/>
    <col min="13580" max="13580" width="12.42578125" style="1" customWidth="1"/>
    <col min="13581" max="13581" width="10" style="1" customWidth="1"/>
    <col min="13582" max="13582" width="9.28515625" style="1" customWidth="1"/>
    <col min="13583" max="13583" width="16" style="1" customWidth="1"/>
    <col min="13584" max="13584" width="7.5703125" style="1" customWidth="1"/>
    <col min="13585" max="13585" width="4.5703125" style="1" customWidth="1"/>
    <col min="13586" max="13586" width="1.85546875" style="1" customWidth="1"/>
    <col min="13587" max="13587" width="10.28515625" style="1" customWidth="1"/>
    <col min="13588" max="13588" width="6" style="1" bestFit="1" customWidth="1"/>
    <col min="13589" max="13824" width="7.7109375" style="1"/>
    <col min="13825" max="13825" width="6.85546875" style="1" customWidth="1"/>
    <col min="13826" max="13826" width="4.85546875" style="1" customWidth="1"/>
    <col min="13827" max="13827" width="9.5703125" style="1" customWidth="1"/>
    <col min="13828" max="13829" width="6" style="1" customWidth="1"/>
    <col min="13830" max="13830" width="7" style="1" customWidth="1"/>
    <col min="13831" max="13831" width="6.5703125" style="1" customWidth="1"/>
    <col min="13832" max="13832" width="11.28515625" style="1" customWidth="1"/>
    <col min="13833" max="13834" width="10.42578125" style="1" customWidth="1"/>
    <col min="13835" max="13835" width="9" style="1" customWidth="1"/>
    <col min="13836" max="13836" width="12.42578125" style="1" customWidth="1"/>
    <col min="13837" max="13837" width="10" style="1" customWidth="1"/>
    <col min="13838" max="13838" width="9.28515625" style="1" customWidth="1"/>
    <col min="13839" max="13839" width="16" style="1" customWidth="1"/>
    <col min="13840" max="13840" width="7.5703125" style="1" customWidth="1"/>
    <col min="13841" max="13841" width="4.5703125" style="1" customWidth="1"/>
    <col min="13842" max="13842" width="1.85546875" style="1" customWidth="1"/>
    <col min="13843" max="13843" width="10.28515625" style="1" customWidth="1"/>
    <col min="13844" max="13844" width="6" style="1" bestFit="1" customWidth="1"/>
    <col min="13845" max="14080" width="7.7109375" style="1"/>
    <col min="14081" max="14081" width="6.85546875" style="1" customWidth="1"/>
    <col min="14082" max="14082" width="4.85546875" style="1" customWidth="1"/>
    <col min="14083" max="14083" width="9.5703125" style="1" customWidth="1"/>
    <col min="14084" max="14085" width="6" style="1" customWidth="1"/>
    <col min="14086" max="14086" width="7" style="1" customWidth="1"/>
    <col min="14087" max="14087" width="6.5703125" style="1" customWidth="1"/>
    <col min="14088" max="14088" width="11.28515625" style="1" customWidth="1"/>
    <col min="14089" max="14090" width="10.42578125" style="1" customWidth="1"/>
    <col min="14091" max="14091" width="9" style="1" customWidth="1"/>
    <col min="14092" max="14092" width="12.42578125" style="1" customWidth="1"/>
    <col min="14093" max="14093" width="10" style="1" customWidth="1"/>
    <col min="14094" max="14094" width="9.28515625" style="1" customWidth="1"/>
    <col min="14095" max="14095" width="16" style="1" customWidth="1"/>
    <col min="14096" max="14096" width="7.5703125" style="1" customWidth="1"/>
    <col min="14097" max="14097" width="4.5703125" style="1" customWidth="1"/>
    <col min="14098" max="14098" width="1.85546875" style="1" customWidth="1"/>
    <col min="14099" max="14099" width="10.28515625" style="1" customWidth="1"/>
    <col min="14100" max="14100" width="6" style="1" bestFit="1" customWidth="1"/>
    <col min="14101" max="14336" width="7.7109375" style="1"/>
    <col min="14337" max="14337" width="6.85546875" style="1" customWidth="1"/>
    <col min="14338" max="14338" width="4.85546875" style="1" customWidth="1"/>
    <col min="14339" max="14339" width="9.5703125" style="1" customWidth="1"/>
    <col min="14340" max="14341" width="6" style="1" customWidth="1"/>
    <col min="14342" max="14342" width="7" style="1" customWidth="1"/>
    <col min="14343" max="14343" width="6.5703125" style="1" customWidth="1"/>
    <col min="14344" max="14344" width="11.28515625" style="1" customWidth="1"/>
    <col min="14345" max="14346" width="10.42578125" style="1" customWidth="1"/>
    <col min="14347" max="14347" width="9" style="1" customWidth="1"/>
    <col min="14348" max="14348" width="12.42578125" style="1" customWidth="1"/>
    <col min="14349" max="14349" width="10" style="1" customWidth="1"/>
    <col min="14350" max="14350" width="9.28515625" style="1" customWidth="1"/>
    <col min="14351" max="14351" width="16" style="1" customWidth="1"/>
    <col min="14352" max="14352" width="7.5703125" style="1" customWidth="1"/>
    <col min="14353" max="14353" width="4.5703125" style="1" customWidth="1"/>
    <col min="14354" max="14354" width="1.85546875" style="1" customWidth="1"/>
    <col min="14355" max="14355" width="10.28515625" style="1" customWidth="1"/>
    <col min="14356" max="14356" width="6" style="1" bestFit="1" customWidth="1"/>
    <col min="14357" max="14592" width="7.7109375" style="1"/>
    <col min="14593" max="14593" width="6.85546875" style="1" customWidth="1"/>
    <col min="14594" max="14594" width="4.85546875" style="1" customWidth="1"/>
    <col min="14595" max="14595" width="9.5703125" style="1" customWidth="1"/>
    <col min="14596" max="14597" width="6" style="1" customWidth="1"/>
    <col min="14598" max="14598" width="7" style="1" customWidth="1"/>
    <col min="14599" max="14599" width="6.5703125" style="1" customWidth="1"/>
    <col min="14600" max="14600" width="11.28515625" style="1" customWidth="1"/>
    <col min="14601" max="14602" width="10.42578125" style="1" customWidth="1"/>
    <col min="14603" max="14603" width="9" style="1" customWidth="1"/>
    <col min="14604" max="14604" width="12.42578125" style="1" customWidth="1"/>
    <col min="14605" max="14605" width="10" style="1" customWidth="1"/>
    <col min="14606" max="14606" width="9.28515625" style="1" customWidth="1"/>
    <col min="14607" max="14607" width="16" style="1" customWidth="1"/>
    <col min="14608" max="14608" width="7.5703125" style="1" customWidth="1"/>
    <col min="14609" max="14609" width="4.5703125" style="1" customWidth="1"/>
    <col min="14610" max="14610" width="1.85546875" style="1" customWidth="1"/>
    <col min="14611" max="14611" width="10.28515625" style="1" customWidth="1"/>
    <col min="14612" max="14612" width="6" style="1" bestFit="1" customWidth="1"/>
    <col min="14613" max="14848" width="7.7109375" style="1"/>
    <col min="14849" max="14849" width="6.85546875" style="1" customWidth="1"/>
    <col min="14850" max="14850" width="4.85546875" style="1" customWidth="1"/>
    <col min="14851" max="14851" width="9.5703125" style="1" customWidth="1"/>
    <col min="14852" max="14853" width="6" style="1" customWidth="1"/>
    <col min="14854" max="14854" width="7" style="1" customWidth="1"/>
    <col min="14855" max="14855" width="6.5703125" style="1" customWidth="1"/>
    <col min="14856" max="14856" width="11.28515625" style="1" customWidth="1"/>
    <col min="14857" max="14858" width="10.42578125" style="1" customWidth="1"/>
    <col min="14859" max="14859" width="9" style="1" customWidth="1"/>
    <col min="14860" max="14860" width="12.42578125" style="1" customWidth="1"/>
    <col min="14861" max="14861" width="10" style="1" customWidth="1"/>
    <col min="14862" max="14862" width="9.28515625" style="1" customWidth="1"/>
    <col min="14863" max="14863" width="16" style="1" customWidth="1"/>
    <col min="14864" max="14864" width="7.5703125" style="1" customWidth="1"/>
    <col min="14865" max="14865" width="4.5703125" style="1" customWidth="1"/>
    <col min="14866" max="14866" width="1.85546875" style="1" customWidth="1"/>
    <col min="14867" max="14867" width="10.28515625" style="1" customWidth="1"/>
    <col min="14868" max="14868" width="6" style="1" bestFit="1" customWidth="1"/>
    <col min="14869" max="15104" width="7.7109375" style="1"/>
    <col min="15105" max="15105" width="6.85546875" style="1" customWidth="1"/>
    <col min="15106" max="15106" width="4.85546875" style="1" customWidth="1"/>
    <col min="15107" max="15107" width="9.5703125" style="1" customWidth="1"/>
    <col min="15108" max="15109" width="6" style="1" customWidth="1"/>
    <col min="15110" max="15110" width="7" style="1" customWidth="1"/>
    <col min="15111" max="15111" width="6.5703125" style="1" customWidth="1"/>
    <col min="15112" max="15112" width="11.28515625" style="1" customWidth="1"/>
    <col min="15113" max="15114" width="10.42578125" style="1" customWidth="1"/>
    <col min="15115" max="15115" width="9" style="1" customWidth="1"/>
    <col min="15116" max="15116" width="12.42578125" style="1" customWidth="1"/>
    <col min="15117" max="15117" width="10" style="1" customWidth="1"/>
    <col min="15118" max="15118" width="9.28515625" style="1" customWidth="1"/>
    <col min="15119" max="15119" width="16" style="1" customWidth="1"/>
    <col min="15120" max="15120" width="7.5703125" style="1" customWidth="1"/>
    <col min="15121" max="15121" width="4.5703125" style="1" customWidth="1"/>
    <col min="15122" max="15122" width="1.85546875" style="1" customWidth="1"/>
    <col min="15123" max="15123" width="10.28515625" style="1" customWidth="1"/>
    <col min="15124" max="15124" width="6" style="1" bestFit="1" customWidth="1"/>
    <col min="15125" max="15360" width="7.7109375" style="1"/>
    <col min="15361" max="15361" width="6.85546875" style="1" customWidth="1"/>
    <col min="15362" max="15362" width="4.85546875" style="1" customWidth="1"/>
    <col min="15363" max="15363" width="9.5703125" style="1" customWidth="1"/>
    <col min="15364" max="15365" width="6" style="1" customWidth="1"/>
    <col min="15366" max="15366" width="7" style="1" customWidth="1"/>
    <col min="15367" max="15367" width="6.5703125" style="1" customWidth="1"/>
    <col min="15368" max="15368" width="11.28515625" style="1" customWidth="1"/>
    <col min="15369" max="15370" width="10.42578125" style="1" customWidth="1"/>
    <col min="15371" max="15371" width="9" style="1" customWidth="1"/>
    <col min="15372" max="15372" width="12.42578125" style="1" customWidth="1"/>
    <col min="15373" max="15373" width="10" style="1" customWidth="1"/>
    <col min="15374" max="15374" width="9.28515625" style="1" customWidth="1"/>
    <col min="15375" max="15375" width="16" style="1" customWidth="1"/>
    <col min="15376" max="15376" width="7.5703125" style="1" customWidth="1"/>
    <col min="15377" max="15377" width="4.5703125" style="1" customWidth="1"/>
    <col min="15378" max="15378" width="1.85546875" style="1" customWidth="1"/>
    <col min="15379" max="15379" width="10.28515625" style="1" customWidth="1"/>
    <col min="15380" max="15380" width="6" style="1" bestFit="1" customWidth="1"/>
    <col min="15381" max="15616" width="7.7109375" style="1"/>
    <col min="15617" max="15617" width="6.85546875" style="1" customWidth="1"/>
    <col min="15618" max="15618" width="4.85546875" style="1" customWidth="1"/>
    <col min="15619" max="15619" width="9.5703125" style="1" customWidth="1"/>
    <col min="15620" max="15621" width="6" style="1" customWidth="1"/>
    <col min="15622" max="15622" width="7" style="1" customWidth="1"/>
    <col min="15623" max="15623" width="6.5703125" style="1" customWidth="1"/>
    <col min="15624" max="15624" width="11.28515625" style="1" customWidth="1"/>
    <col min="15625" max="15626" width="10.42578125" style="1" customWidth="1"/>
    <col min="15627" max="15627" width="9" style="1" customWidth="1"/>
    <col min="15628" max="15628" width="12.42578125" style="1" customWidth="1"/>
    <col min="15629" max="15629" width="10" style="1" customWidth="1"/>
    <col min="15630" max="15630" width="9.28515625" style="1" customWidth="1"/>
    <col min="15631" max="15631" width="16" style="1" customWidth="1"/>
    <col min="15632" max="15632" width="7.5703125" style="1" customWidth="1"/>
    <col min="15633" max="15633" width="4.5703125" style="1" customWidth="1"/>
    <col min="15634" max="15634" width="1.85546875" style="1" customWidth="1"/>
    <col min="15635" max="15635" width="10.28515625" style="1" customWidth="1"/>
    <col min="15636" max="15636" width="6" style="1" bestFit="1" customWidth="1"/>
    <col min="15637" max="15872" width="7.7109375" style="1"/>
    <col min="15873" max="15873" width="6.85546875" style="1" customWidth="1"/>
    <col min="15874" max="15874" width="4.85546875" style="1" customWidth="1"/>
    <col min="15875" max="15875" width="9.5703125" style="1" customWidth="1"/>
    <col min="15876" max="15877" width="6" style="1" customWidth="1"/>
    <col min="15878" max="15878" width="7" style="1" customWidth="1"/>
    <col min="15879" max="15879" width="6.5703125" style="1" customWidth="1"/>
    <col min="15880" max="15880" width="11.28515625" style="1" customWidth="1"/>
    <col min="15881" max="15882" width="10.42578125" style="1" customWidth="1"/>
    <col min="15883" max="15883" width="9" style="1" customWidth="1"/>
    <col min="15884" max="15884" width="12.42578125" style="1" customWidth="1"/>
    <col min="15885" max="15885" width="10" style="1" customWidth="1"/>
    <col min="15886" max="15886" width="9.28515625" style="1" customWidth="1"/>
    <col min="15887" max="15887" width="16" style="1" customWidth="1"/>
    <col min="15888" max="15888" width="7.5703125" style="1" customWidth="1"/>
    <col min="15889" max="15889" width="4.5703125" style="1" customWidth="1"/>
    <col min="15890" max="15890" width="1.85546875" style="1" customWidth="1"/>
    <col min="15891" max="15891" width="10.28515625" style="1" customWidth="1"/>
    <col min="15892" max="15892" width="6" style="1" bestFit="1" customWidth="1"/>
    <col min="15893" max="16128" width="7.7109375" style="1"/>
    <col min="16129" max="16129" width="6.85546875" style="1" customWidth="1"/>
    <col min="16130" max="16130" width="4.85546875" style="1" customWidth="1"/>
    <col min="16131" max="16131" width="9.5703125" style="1" customWidth="1"/>
    <col min="16132" max="16133" width="6" style="1" customWidth="1"/>
    <col min="16134" max="16134" width="7" style="1" customWidth="1"/>
    <col min="16135" max="16135" width="6.5703125" style="1" customWidth="1"/>
    <col min="16136" max="16136" width="11.28515625" style="1" customWidth="1"/>
    <col min="16137" max="16138" width="10.42578125" style="1" customWidth="1"/>
    <col min="16139" max="16139" width="9" style="1" customWidth="1"/>
    <col min="16140" max="16140" width="12.42578125" style="1" customWidth="1"/>
    <col min="16141" max="16141" width="10" style="1" customWidth="1"/>
    <col min="16142" max="16142" width="9.28515625" style="1" customWidth="1"/>
    <col min="16143" max="16143" width="16" style="1" customWidth="1"/>
    <col min="16144" max="16144" width="7.5703125" style="1" customWidth="1"/>
    <col min="16145" max="16145" width="4.5703125" style="1" customWidth="1"/>
    <col min="16146" max="16146" width="1.85546875" style="1" customWidth="1"/>
    <col min="16147" max="16147" width="10.28515625" style="1" customWidth="1"/>
    <col min="16148" max="16148" width="6" style="1" bestFit="1" customWidth="1"/>
    <col min="16149" max="16384" width="7.7109375" style="1"/>
  </cols>
  <sheetData>
    <row r="1" spans="1:23" x14ac:dyDescent="0.15">
      <c r="I1" s="1" t="s">
        <v>0</v>
      </c>
      <c r="J1" s="2">
        <v>1387000</v>
      </c>
    </row>
    <row r="2" spans="1:23" x14ac:dyDescent="0.15">
      <c r="I2" s="1" t="s">
        <v>1</v>
      </c>
      <c r="J2" s="2">
        <f>LN(2)/J1</f>
        <v>4.997456240518711E-7</v>
      </c>
    </row>
    <row r="3" spans="1:23" x14ac:dyDescent="0.15">
      <c r="I3" s="1" t="s">
        <v>2</v>
      </c>
      <c r="J3" s="1">
        <v>150</v>
      </c>
    </row>
    <row r="4" spans="1:23" x14ac:dyDescent="0.15">
      <c r="I4" s="1" t="s">
        <v>3</v>
      </c>
      <c r="J4" s="1">
        <v>1500</v>
      </c>
    </row>
    <row r="5" spans="1:23" x14ac:dyDescent="0.15">
      <c r="I5" s="1" t="s">
        <v>4</v>
      </c>
      <c r="J5" s="1">
        <v>4320</v>
      </c>
    </row>
    <row r="6" spans="1:23" ht="23" x14ac:dyDescent="0.25">
      <c r="B6" s="1" t="s">
        <v>315</v>
      </c>
      <c r="C6" s="16">
        <v>0</v>
      </c>
      <c r="I6" s="1" t="s">
        <v>5</v>
      </c>
      <c r="J6" s="1">
        <v>4.0199999999999996</v>
      </c>
      <c r="K6" s="11" t="s">
        <v>275</v>
      </c>
      <c r="S6" s="1" t="s">
        <v>6</v>
      </c>
    </row>
    <row r="7" spans="1:23" x14ac:dyDescent="0.15">
      <c r="O7" s="1" t="s">
        <v>7</v>
      </c>
      <c r="S7" s="1">
        <f>SUM(S11:S15)</f>
        <v>155.88292517634912</v>
      </c>
    </row>
    <row r="8" spans="1:23" x14ac:dyDescent="0.15">
      <c r="A8" s="1" t="s">
        <v>8</v>
      </c>
      <c r="B8" s="1" t="s">
        <v>9</v>
      </c>
      <c r="C8" s="1" t="s">
        <v>10</v>
      </c>
      <c r="D8" s="1" t="s">
        <v>267</v>
      </c>
      <c r="E8" s="1" t="s">
        <v>11</v>
      </c>
      <c r="F8" s="1" t="s">
        <v>268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1" t="s">
        <v>18</v>
      </c>
      <c r="N8" s="1" t="s">
        <v>19</v>
      </c>
      <c r="O8" s="1" t="s">
        <v>7</v>
      </c>
      <c r="P8" s="1" t="s">
        <v>21</v>
      </c>
      <c r="R8" s="1" t="s">
        <v>22</v>
      </c>
      <c r="S8" s="1" t="s">
        <v>23</v>
      </c>
    </row>
    <row r="9" spans="1:23" s="11" customFormat="1" x14ac:dyDescent="0.15">
      <c r="A9" s="10" t="s">
        <v>270</v>
      </c>
      <c r="B9" s="11" t="s">
        <v>272</v>
      </c>
      <c r="C9" s="11" t="s">
        <v>273</v>
      </c>
      <c r="D9" s="11" t="s">
        <v>20</v>
      </c>
      <c r="E9" s="11" t="s">
        <v>274</v>
      </c>
      <c r="F9" s="11" t="s">
        <v>269</v>
      </c>
      <c r="G9" s="11" t="s">
        <v>310</v>
      </c>
      <c r="H9" s="11" t="s">
        <v>275</v>
      </c>
      <c r="I9" s="11" t="s">
        <v>275</v>
      </c>
      <c r="J9" s="11" t="s">
        <v>275</v>
      </c>
      <c r="K9" s="11" t="s">
        <v>275</v>
      </c>
      <c r="L9" s="11" t="s">
        <v>275</v>
      </c>
      <c r="M9" s="11" t="s">
        <v>276</v>
      </c>
      <c r="N9" s="11" t="s">
        <v>271</v>
      </c>
      <c r="O9" s="11" t="s">
        <v>278</v>
      </c>
      <c r="P9" s="11" t="s">
        <v>277</v>
      </c>
      <c r="R9" s="11" t="s">
        <v>276</v>
      </c>
    </row>
    <row r="10" spans="1:23" x14ac:dyDescent="0.15">
      <c r="F10" s="3">
        <v>1001.2942585606556</v>
      </c>
      <c r="I10" s="9">
        <f>0.0117*EXP((1013-F10)/247)</f>
        <v>1.2267831454762139E-2</v>
      </c>
      <c r="J10" s="9">
        <f>0.0397*EXP((1013-F10)/510)</f>
        <v>4.0621749367852726E-2</v>
      </c>
    </row>
    <row r="11" spans="1:23" ht="28" x14ac:dyDescent="0.3">
      <c r="A11" s="1" t="str">
        <f>data!A8</f>
        <v>SA-LB_DP0</v>
      </c>
      <c r="B11" s="1">
        <f>C6</f>
        <v>0</v>
      </c>
      <c r="C11" s="1">
        <v>2.7</v>
      </c>
      <c r="D11" s="1">
        <f>B11*C11</f>
        <v>0</v>
      </c>
      <c r="E11" s="3">
        <f>data!G8</f>
        <v>779</v>
      </c>
      <c r="F11" s="3">
        <f>data!F24</f>
        <v>923.09998812132187</v>
      </c>
      <c r="G11" s="5">
        <f>data!I8</f>
        <v>1.4352410955520447</v>
      </c>
      <c r="H11" s="6">
        <f>$J$6*G11</f>
        <v>5.7696692041192188</v>
      </c>
      <c r="I11" s="12">
        <f>0.0117*EXP((1013-F11)/247)</f>
        <v>1.6836623790797704E-2</v>
      </c>
      <c r="J11" s="12">
        <f>0.0397*EXP((1013-F11)/510)</f>
        <v>4.7352789051898887E-2</v>
      </c>
      <c r="K11" s="3">
        <f>data!N8</f>
        <v>5460000</v>
      </c>
      <c r="L11" s="3">
        <f>data!O8</f>
        <v>106000</v>
      </c>
      <c r="M11" s="4">
        <f>H11*EXP(-D11/$J$3)/(O11/$J$3+$J$2)*(1-EXP(-P11*(O11/$J$3+$J$2)))+I11*EXP(-D11/$J$4)/(O11/$J$4+$J$2)*(1-EXP(-P11*(O11/$J$4+$J$2)))+J11*EXP(-D11/$J$5)/(O11/$J$5+$J$2)*(1-EXP(-P11*(O11/$J$5+$J$2)))+R11*EXP(-$J$2*P11)</f>
        <v>5670848.3679078259</v>
      </c>
      <c r="N11" s="14">
        <v>0.3</v>
      </c>
      <c r="O11" s="1">
        <f t="shared" ref="O11:O15" si="0">N11*0.0001*C11</f>
        <v>8.1000000000000004E-5</v>
      </c>
      <c r="P11" s="15">
        <v>20000000000</v>
      </c>
      <c r="Q11" s="3"/>
      <c r="R11" s="1">
        <v>5396256.7722207299</v>
      </c>
      <c r="S11" s="1">
        <f>(M11-K11)^2/L11^2</f>
        <v>3.9566602215551701</v>
      </c>
      <c r="T11" s="1" t="str">
        <f t="shared" ref="T11:T15" si="1">A11</f>
        <v>SA-LB_DP0</v>
      </c>
      <c r="V11" s="4"/>
      <c r="W11" s="4"/>
    </row>
    <row r="12" spans="1:23" ht="28" x14ac:dyDescent="0.3">
      <c r="A12" s="1" t="str">
        <f>data!A9</f>
        <v>SA-LB_DP30</v>
      </c>
      <c r="B12" s="1">
        <f>data!M9</f>
        <v>30</v>
      </c>
      <c r="C12" s="1">
        <v>1.6</v>
      </c>
      <c r="D12" s="1">
        <f>D11+(B12*C12)</f>
        <v>48</v>
      </c>
      <c r="E12" s="3">
        <f>data!G9</f>
        <v>776</v>
      </c>
      <c r="F12" s="3">
        <f>data!F25</f>
        <v>923.43424290031805</v>
      </c>
      <c r="G12" s="5">
        <f>data!I9</f>
        <v>1.4317781799950711</v>
      </c>
      <c r="H12" s="6">
        <f t="shared" ref="H12:H15" si="2">$J$6*G12</f>
        <v>5.7557482835801848</v>
      </c>
      <c r="I12" s="12">
        <f t="shared" ref="I12:I15" si="3">0.0117*EXP((1013-F12)/247)</f>
        <v>1.6813854900915731E-2</v>
      </c>
      <c r="J12" s="12">
        <f t="shared" ref="J12:J15" si="4">0.0397*EXP((1013-F12)/510)</f>
        <v>4.7321764129626846E-2</v>
      </c>
      <c r="K12" s="3">
        <f>data!N9</f>
        <v>1196000</v>
      </c>
      <c r="L12" s="3">
        <f>data!O9</f>
        <v>111000</v>
      </c>
      <c r="M12" s="4">
        <f t="shared" ref="M12:M15" si="5">H12*EXP(-D12/$J$3)/(O12/$J$3+$J$2)*(1-EXP(-P12*(O12/$J$3+$J$2)))+I12*EXP(-D12/$J$4)/(O12/$J$4+$J$2)*(1-EXP(-P12*(O12/$J$4+$J$2)))+J12*EXP(-D12/$J$5)/(O12/$J$5+$J$2)*(1-EXP(-P12*(O12/$J$5+$J$2)))+R12*EXP(-$J$2*P12)</f>
        <v>2303047.3362076348</v>
      </c>
      <c r="N12" s="14">
        <v>3.1</v>
      </c>
      <c r="O12" s="1">
        <f t="shared" si="0"/>
        <v>4.9600000000000002E-4</v>
      </c>
      <c r="P12" s="15">
        <v>3000000</v>
      </c>
      <c r="Q12" s="3"/>
      <c r="R12" s="1">
        <v>5028868.8487021765</v>
      </c>
      <c r="S12" s="1">
        <f t="shared" ref="S12:S15" si="6">(M12-K12)^2/L12^2</f>
        <v>99.468696096454821</v>
      </c>
      <c r="T12" s="1" t="str">
        <f t="shared" si="1"/>
        <v>SA-LB_DP30</v>
      </c>
      <c r="V12" s="4"/>
      <c r="W12" s="4"/>
    </row>
    <row r="13" spans="1:23" ht="28" x14ac:dyDescent="0.3">
      <c r="A13" s="1" t="str">
        <f>data!A10</f>
        <v>SA-LB_DP85</v>
      </c>
      <c r="B13" s="1">
        <f>data!M10</f>
        <v>85</v>
      </c>
      <c r="C13" s="1">
        <f t="shared" ref="C13:C15" si="7">C12</f>
        <v>1.6</v>
      </c>
      <c r="D13" s="1">
        <f t="shared" ref="D13:D15" si="8">D12+(B13*C13)</f>
        <v>184</v>
      </c>
      <c r="E13" s="3">
        <f>data!G10</f>
        <v>776</v>
      </c>
      <c r="F13" s="3">
        <f>data!F26</f>
        <v>923.43424290031805</v>
      </c>
      <c r="G13" s="5">
        <f>data!I10</f>
        <v>1.4317781799950711</v>
      </c>
      <c r="H13" s="6">
        <f t="shared" si="2"/>
        <v>5.7557482835801848</v>
      </c>
      <c r="I13" s="12">
        <f t="shared" si="3"/>
        <v>1.6813854900915731E-2</v>
      </c>
      <c r="J13" s="12">
        <f t="shared" si="4"/>
        <v>4.7321764129626846E-2</v>
      </c>
      <c r="K13" s="3">
        <f>data!N10</f>
        <v>893000</v>
      </c>
      <c r="L13" s="3">
        <f>data!O10</f>
        <v>36000</v>
      </c>
      <c r="M13" s="4">
        <f t="shared" si="5"/>
        <v>990515.14738062082</v>
      </c>
      <c r="N13" s="14">
        <f t="shared" ref="N13:N15" si="9">N12</f>
        <v>3.1</v>
      </c>
      <c r="O13" s="1">
        <f t="shared" si="0"/>
        <v>4.9600000000000002E-4</v>
      </c>
      <c r="P13" s="4">
        <f t="shared" ref="P13:P15" si="10">P12</f>
        <v>3000000</v>
      </c>
      <c r="Q13" s="3"/>
      <c r="R13" s="1">
        <v>2098167.9900764124</v>
      </c>
      <c r="S13" s="1">
        <f t="shared" si="6"/>
        <v>7.3373487412532405</v>
      </c>
      <c r="T13" s="1" t="str">
        <f t="shared" si="1"/>
        <v>SA-LB_DP85</v>
      </c>
      <c r="V13" s="4"/>
      <c r="W13" s="4"/>
    </row>
    <row r="14" spans="1:23" ht="28" x14ac:dyDescent="0.3">
      <c r="A14" s="1" t="str">
        <f>data!A11</f>
        <v>SA-LB_DP150</v>
      </c>
      <c r="B14" s="1">
        <f>data!M11</f>
        <v>150</v>
      </c>
      <c r="C14" s="1">
        <f t="shared" si="7"/>
        <v>1.6</v>
      </c>
      <c r="D14" s="1">
        <f t="shared" si="8"/>
        <v>424</v>
      </c>
      <c r="E14" s="3">
        <f>data!G11</f>
        <v>776</v>
      </c>
      <c r="F14" s="3">
        <f>data!F27</f>
        <v>923.43424290031805</v>
      </c>
      <c r="G14" s="5">
        <f>data!I11</f>
        <v>1.4317781799950711</v>
      </c>
      <c r="H14" s="6">
        <f t="shared" si="2"/>
        <v>5.7557482835801848</v>
      </c>
      <c r="I14" s="12">
        <f t="shared" si="3"/>
        <v>1.6813854900915731E-2</v>
      </c>
      <c r="J14" s="12">
        <f t="shared" si="4"/>
        <v>4.7321764129626846E-2</v>
      </c>
      <c r="K14" s="3">
        <f>data!N11</f>
        <v>376000</v>
      </c>
      <c r="L14" s="3">
        <f>data!O11</f>
        <v>16000</v>
      </c>
      <c r="M14" s="4">
        <f t="shared" si="5"/>
        <v>275633.97580809571</v>
      </c>
      <c r="N14" s="14">
        <f t="shared" si="9"/>
        <v>3.1</v>
      </c>
      <c r="O14" s="1">
        <f t="shared" si="0"/>
        <v>4.9600000000000002E-4</v>
      </c>
      <c r="P14" s="4">
        <f t="shared" si="10"/>
        <v>3000000</v>
      </c>
      <c r="Q14" s="3"/>
      <c r="R14" s="1">
        <v>507598.12066192436</v>
      </c>
      <c r="S14" s="1">
        <f t="shared" si="6"/>
        <v>39.348979734726235</v>
      </c>
      <c r="T14" s="1" t="str">
        <f t="shared" si="1"/>
        <v>SA-LB_DP150</v>
      </c>
      <c r="V14" s="4"/>
      <c r="W14" s="4"/>
    </row>
    <row r="15" spans="1:23" ht="28" x14ac:dyDescent="0.3">
      <c r="A15" s="1" t="str">
        <f>data!A12</f>
        <v>SA-LB_DP255</v>
      </c>
      <c r="B15" s="1">
        <f>data!M12</f>
        <v>255</v>
      </c>
      <c r="C15" s="1">
        <f t="shared" si="7"/>
        <v>1.6</v>
      </c>
      <c r="D15" s="1">
        <f t="shared" si="8"/>
        <v>832</v>
      </c>
      <c r="E15" s="3">
        <f>data!G12</f>
        <v>776</v>
      </c>
      <c r="F15" s="3">
        <f>data!F28</f>
        <v>923.43424290031805</v>
      </c>
      <c r="G15" s="5">
        <f>data!I12</f>
        <v>1.4317781799950711</v>
      </c>
      <c r="H15" s="6">
        <f t="shared" si="2"/>
        <v>5.7557482835801848</v>
      </c>
      <c r="I15" s="12">
        <f t="shared" si="3"/>
        <v>1.6813854900915731E-2</v>
      </c>
      <c r="J15" s="12">
        <f t="shared" si="4"/>
        <v>4.7321764129626846E-2</v>
      </c>
      <c r="K15" s="3">
        <f>data!N12</f>
        <v>133000</v>
      </c>
      <c r="L15" s="3">
        <f>data!O12</f>
        <v>15000</v>
      </c>
      <c r="M15" s="4">
        <f t="shared" si="5"/>
        <v>96964.890925225132</v>
      </c>
      <c r="N15" s="14">
        <f t="shared" si="9"/>
        <v>3.1</v>
      </c>
      <c r="O15" s="1">
        <f t="shared" si="0"/>
        <v>4.9600000000000002E-4</v>
      </c>
      <c r="P15" s="4">
        <f t="shared" si="10"/>
        <v>3000000</v>
      </c>
      <c r="Q15" s="3"/>
      <c r="R15" s="1">
        <v>120646.06588110547</v>
      </c>
      <c r="S15" s="1">
        <f t="shared" si="6"/>
        <v>5.771240382359653</v>
      </c>
      <c r="T15" s="1" t="str">
        <f t="shared" si="1"/>
        <v>SA-LB_DP255</v>
      </c>
      <c r="V15" s="4"/>
      <c r="W15" s="4"/>
    </row>
    <row r="16" spans="1:23" x14ac:dyDescent="0.15">
      <c r="E16" s="3"/>
      <c r="F16" s="3"/>
      <c r="G16" s="5"/>
      <c r="H16" s="5"/>
      <c r="I16" s="5"/>
      <c r="J16" s="5"/>
      <c r="K16" s="4"/>
      <c r="L16" s="4"/>
      <c r="M16" s="4"/>
      <c r="P16" s="4"/>
      <c r="Q16" s="3"/>
      <c r="V16" s="4"/>
      <c r="W16" s="4"/>
    </row>
    <row r="17" spans="2:23" x14ac:dyDescent="0.15">
      <c r="E17" s="3"/>
      <c r="F17" s="3"/>
      <c r="G17" s="5"/>
      <c r="H17" s="5"/>
      <c r="I17" s="5"/>
      <c r="J17" s="5"/>
      <c r="K17" s="4"/>
      <c r="L17" s="4"/>
      <c r="M17" s="4"/>
      <c r="P17" s="4"/>
      <c r="Q17" s="3"/>
      <c r="V17" s="4"/>
      <c r="W17" s="4"/>
    </row>
    <row r="18" spans="2:23" ht="23" x14ac:dyDescent="0.25">
      <c r="E18" s="3"/>
      <c r="F18" s="3"/>
      <c r="G18" s="5"/>
      <c r="H18" s="5"/>
      <c r="I18" s="5"/>
      <c r="J18" s="5"/>
      <c r="K18" s="4"/>
      <c r="L18" s="4"/>
      <c r="M18" s="4"/>
      <c r="P18" s="4"/>
      <c r="Q18" s="3"/>
      <c r="R18" s="15"/>
      <c r="V18" s="4"/>
      <c r="W18" s="4"/>
    </row>
    <row r="19" spans="2:23" ht="28" x14ac:dyDescent="0.3">
      <c r="E19" s="3"/>
      <c r="F19" s="3"/>
      <c r="G19" s="5"/>
      <c r="H19" s="5"/>
      <c r="I19" s="5"/>
      <c r="J19" s="5"/>
      <c r="K19" s="4"/>
      <c r="L19" s="4"/>
      <c r="M19" s="4"/>
      <c r="P19" s="14"/>
      <c r="R19" s="15"/>
      <c r="V19" s="4"/>
      <c r="W19" s="4"/>
    </row>
    <row r="20" spans="2:23" ht="23" x14ac:dyDescent="0.25">
      <c r="E20" s="3"/>
      <c r="F20" s="3"/>
      <c r="G20" s="5"/>
      <c r="H20" s="5"/>
      <c r="I20" s="5"/>
      <c r="J20" s="5"/>
      <c r="K20" s="4"/>
      <c r="L20" s="4"/>
      <c r="M20" s="4"/>
      <c r="O20" s="6"/>
      <c r="P20" s="4"/>
      <c r="Q20" s="3"/>
      <c r="R20" s="15"/>
      <c r="V20" s="4"/>
      <c r="W20" s="4"/>
    </row>
    <row r="21" spans="2:23" x14ac:dyDescent="0.15">
      <c r="E21" s="3"/>
      <c r="F21" s="3"/>
      <c r="G21" s="5"/>
      <c r="H21" s="5"/>
      <c r="I21" s="5"/>
      <c r="J21" s="5"/>
      <c r="K21" s="4"/>
      <c r="L21" s="4"/>
      <c r="M21" s="4"/>
      <c r="O21" s="6"/>
      <c r="P21" s="4"/>
      <c r="Q21" s="3"/>
      <c r="V21" s="4"/>
      <c r="W21" s="4"/>
    </row>
    <row r="22" spans="2:23" x14ac:dyDescent="0.15">
      <c r="E22" s="3"/>
      <c r="F22" s="3"/>
      <c r="G22" s="5"/>
      <c r="H22" s="5"/>
      <c r="I22" s="5"/>
      <c r="J22" s="5"/>
      <c r="K22" s="4"/>
      <c r="L22" s="4"/>
      <c r="M22" s="4"/>
      <c r="O22" s="6"/>
      <c r="P22" s="4"/>
      <c r="Q22" s="3"/>
      <c r="V22" s="4"/>
      <c r="W22" s="4"/>
    </row>
    <row r="23" spans="2:23" ht="20" x14ac:dyDescent="0.2">
      <c r="B23" s="13"/>
      <c r="E23" s="3"/>
      <c r="F23" s="3"/>
      <c r="G23" s="5"/>
      <c r="H23" s="5"/>
      <c r="I23" s="5"/>
      <c r="J23" s="5"/>
      <c r="K23" s="4"/>
      <c r="L23" s="4"/>
      <c r="M23" s="4"/>
      <c r="O23" s="6"/>
      <c r="P23" s="4"/>
      <c r="Q23" s="3"/>
      <c r="V23" s="4"/>
      <c r="W23" s="4"/>
    </row>
    <row r="24" spans="2:23" x14ac:dyDescent="0.15">
      <c r="E24" s="3"/>
      <c r="F24" s="3"/>
      <c r="G24" s="5"/>
      <c r="H24" s="5"/>
      <c r="I24" s="5"/>
      <c r="J24" s="5"/>
      <c r="K24" s="4"/>
      <c r="L24" s="4"/>
      <c r="M24" s="4"/>
      <c r="O24" s="6"/>
      <c r="P24" s="4"/>
      <c r="Q24" s="3"/>
      <c r="V24" s="4"/>
      <c r="W24" s="4"/>
    </row>
    <row r="25" spans="2:23" x14ac:dyDescent="0.15">
      <c r="E25" s="3"/>
      <c r="F25" s="3"/>
      <c r="G25" s="5"/>
      <c r="H25" s="5"/>
      <c r="I25" s="5"/>
      <c r="J25" s="5"/>
      <c r="K25" s="4"/>
      <c r="L25" s="4"/>
      <c r="M25" s="4"/>
      <c r="O25" s="6"/>
      <c r="P25" s="4"/>
      <c r="Q25" s="3"/>
      <c r="V25" s="4"/>
      <c r="W25" s="4"/>
    </row>
    <row r="26" spans="2:23" x14ac:dyDescent="0.15">
      <c r="E26" s="3"/>
      <c r="F26" s="3"/>
      <c r="G26" s="5"/>
      <c r="H26" s="5"/>
      <c r="I26" s="5"/>
      <c r="J26" s="5"/>
      <c r="K26" s="4"/>
      <c r="L26" s="4"/>
      <c r="M26" s="4"/>
      <c r="O26" s="6"/>
      <c r="P26" s="4"/>
      <c r="Q26" s="3"/>
      <c r="V26" s="4"/>
      <c r="W26" s="4"/>
    </row>
    <row r="27" spans="2:23" x14ac:dyDescent="0.15">
      <c r="E27" s="3"/>
      <c r="F27" s="3"/>
      <c r="G27" s="5"/>
      <c r="H27" s="5"/>
      <c r="I27" s="5"/>
      <c r="J27" s="5"/>
      <c r="K27" s="4"/>
      <c r="L27" s="4"/>
      <c r="M27" s="4"/>
      <c r="O27" s="6"/>
      <c r="P27" s="4"/>
      <c r="Q27" s="3"/>
      <c r="V27" s="4"/>
      <c r="W27" s="4"/>
    </row>
    <row r="28" spans="2:23" x14ac:dyDescent="0.15">
      <c r="E28" s="3"/>
      <c r="F28" s="3"/>
      <c r="G28" s="5"/>
      <c r="H28" s="5"/>
      <c r="I28" s="5"/>
      <c r="J28" s="5"/>
      <c r="K28" s="4"/>
      <c r="L28" s="4"/>
      <c r="M28" s="4"/>
      <c r="P28" s="4"/>
      <c r="Q28" s="3"/>
      <c r="V28" s="4"/>
      <c r="W28" s="4"/>
    </row>
    <row r="29" spans="2:23" x14ac:dyDescent="0.15">
      <c r="E29" s="3"/>
      <c r="F29" s="3"/>
      <c r="G29" s="5"/>
      <c r="H29" s="5"/>
      <c r="I29" s="5"/>
      <c r="J29" s="5"/>
      <c r="K29" s="4"/>
      <c r="L29" s="4"/>
      <c r="M29" s="4"/>
      <c r="P29" s="4"/>
      <c r="Q29" s="3"/>
      <c r="V29" s="4"/>
      <c r="W29" s="4"/>
    </row>
    <row r="30" spans="2:23" x14ac:dyDescent="0.15">
      <c r="E30" s="3"/>
      <c r="F30" s="3"/>
      <c r="G30" s="5"/>
      <c r="H30" s="5"/>
      <c r="I30" s="5"/>
      <c r="J30" s="5"/>
      <c r="K30" s="4"/>
      <c r="L30" s="4"/>
      <c r="M30" s="4"/>
      <c r="P30" s="4"/>
      <c r="Q30" s="3"/>
      <c r="V30" s="4"/>
      <c r="W30" s="4"/>
    </row>
    <row r="31" spans="2:23" x14ac:dyDescent="0.15">
      <c r="E31" s="3"/>
      <c r="F31" s="3"/>
      <c r="G31" s="5"/>
      <c r="H31" s="5"/>
      <c r="I31" s="5"/>
      <c r="J31" s="5"/>
      <c r="K31" s="4"/>
      <c r="L31" s="4"/>
      <c r="M31" s="4"/>
      <c r="P31" s="4"/>
      <c r="Q31" s="3"/>
      <c r="V31" s="4"/>
      <c r="W31" s="4"/>
    </row>
    <row r="32" spans="2:23" x14ac:dyDescent="0.15">
      <c r="E32" s="3"/>
      <c r="F32" s="3"/>
      <c r="G32" s="5"/>
      <c r="H32" s="5"/>
      <c r="I32" s="5"/>
      <c r="J32" s="5"/>
      <c r="K32" s="4"/>
      <c r="L32" s="4"/>
      <c r="M32" s="4"/>
      <c r="P32" s="4"/>
      <c r="Q32" s="3"/>
      <c r="V32" s="4"/>
      <c r="W32" s="4"/>
    </row>
    <row r="33" spans="5:23" x14ac:dyDescent="0.15">
      <c r="E33" s="3"/>
      <c r="F33" s="3"/>
      <c r="G33" s="5"/>
      <c r="H33" s="5"/>
      <c r="I33" s="5"/>
      <c r="J33" s="5"/>
      <c r="K33" s="4"/>
      <c r="L33" s="4"/>
      <c r="M33" s="4"/>
      <c r="P33" s="4"/>
      <c r="Q33" s="3"/>
      <c r="V33" s="4"/>
      <c r="W33" s="4"/>
    </row>
    <row r="34" spans="5:23" x14ac:dyDescent="0.15">
      <c r="E34" s="3"/>
      <c r="F34" s="3"/>
      <c r="G34" s="5"/>
      <c r="H34" s="5"/>
      <c r="I34" s="5"/>
      <c r="J34" s="5"/>
      <c r="K34" s="4"/>
      <c r="L34" s="4"/>
      <c r="M34" s="4"/>
      <c r="P34" s="4"/>
      <c r="Q34" s="3"/>
      <c r="V34" s="4"/>
      <c r="W34" s="4"/>
    </row>
    <row r="35" spans="5:23" x14ac:dyDescent="0.15">
      <c r="E35" s="3"/>
      <c r="F35" s="3"/>
      <c r="G35" s="5"/>
      <c r="H35" s="5"/>
      <c r="I35" s="5"/>
      <c r="J35" s="5"/>
      <c r="K35" s="4"/>
      <c r="L35" s="4"/>
      <c r="M35" s="4"/>
      <c r="P35" s="4"/>
      <c r="Q35" s="3"/>
      <c r="U35" s="4"/>
      <c r="V35" s="4"/>
      <c r="W35" s="4"/>
    </row>
    <row r="36" spans="5:23" x14ac:dyDescent="0.15">
      <c r="E36" s="3"/>
      <c r="F36" s="3"/>
      <c r="G36" s="5"/>
      <c r="H36" s="5"/>
      <c r="I36" s="5"/>
      <c r="J36" s="5"/>
      <c r="K36" s="4"/>
      <c r="L36" s="4"/>
      <c r="M36" s="4"/>
      <c r="P36" s="4"/>
      <c r="Q36" s="3"/>
      <c r="U36" s="4"/>
      <c r="V36" s="4"/>
      <c r="W36" s="4"/>
    </row>
    <row r="37" spans="5:23" x14ac:dyDescent="0.15">
      <c r="E37" s="3"/>
      <c r="F37" s="3"/>
      <c r="G37" s="5"/>
      <c r="H37" s="5"/>
      <c r="I37" s="5"/>
      <c r="J37" s="5"/>
      <c r="K37" s="4"/>
      <c r="L37" s="4"/>
      <c r="M37" s="4"/>
      <c r="P37" s="4"/>
      <c r="Q37" s="3"/>
      <c r="U37" s="4"/>
      <c r="V37" s="4"/>
      <c r="W37" s="4"/>
    </row>
    <row r="38" spans="5:23" x14ac:dyDescent="0.15">
      <c r="E38" s="3"/>
      <c r="F38" s="3"/>
      <c r="G38" s="5"/>
      <c r="H38" s="5"/>
      <c r="I38" s="5"/>
      <c r="J38" s="5"/>
      <c r="K38" s="4"/>
      <c r="L38" s="4"/>
      <c r="M38" s="4"/>
      <c r="P38" s="4"/>
      <c r="Q38" s="3"/>
      <c r="U38" s="4"/>
      <c r="V38" s="4"/>
      <c r="W38" s="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CE3F6-8D0E-FD44-80FC-26475708D426}">
  <dimension ref="A1:AQ113"/>
  <sheetViews>
    <sheetView workbookViewId="0"/>
  </sheetViews>
  <sheetFormatPr baseColWidth="10" defaultRowHeight="19" x14ac:dyDescent="0.25"/>
  <sheetData>
    <row r="1" spans="1:43" x14ac:dyDescent="0.25">
      <c r="A1" t="s">
        <v>24</v>
      </c>
      <c r="B1" t="s">
        <v>27</v>
      </c>
      <c r="C1" t="s">
        <v>28</v>
      </c>
      <c r="D1" t="s">
        <v>313</v>
      </c>
      <c r="E1" t="s">
        <v>266</v>
      </c>
      <c r="F1" t="s">
        <v>314</v>
      </c>
      <c r="H1" t="s">
        <v>29</v>
      </c>
      <c r="I1" t="s">
        <v>139</v>
      </c>
      <c r="J1" t="s">
        <v>28</v>
      </c>
      <c r="K1" t="s">
        <v>313</v>
      </c>
      <c r="L1" t="s">
        <v>266</v>
      </c>
      <c r="M1" t="s">
        <v>314</v>
      </c>
      <c r="O1" t="s">
        <v>29</v>
      </c>
      <c r="P1" t="s">
        <v>260</v>
      </c>
      <c r="Q1" t="s">
        <v>28</v>
      </c>
      <c r="R1" t="s">
        <v>313</v>
      </c>
      <c r="S1" t="s">
        <v>266</v>
      </c>
      <c r="T1" t="s">
        <v>314</v>
      </c>
      <c r="V1" t="s">
        <v>29</v>
      </c>
      <c r="W1" t="s">
        <v>159</v>
      </c>
      <c r="X1" t="s">
        <v>28</v>
      </c>
      <c r="Y1" t="s">
        <v>313</v>
      </c>
      <c r="Z1" t="s">
        <v>266</v>
      </c>
      <c r="AA1" t="s">
        <v>314</v>
      </c>
      <c r="AC1" t="s">
        <v>29</v>
      </c>
      <c r="AD1" t="s">
        <v>264</v>
      </c>
      <c r="AE1" t="s">
        <v>28</v>
      </c>
      <c r="AF1" t="s">
        <v>313</v>
      </c>
      <c r="AG1" t="s">
        <v>266</v>
      </c>
      <c r="AH1" t="s">
        <v>314</v>
      </c>
      <c r="AJ1" t="s">
        <v>29</v>
      </c>
      <c r="AK1" t="s">
        <v>262</v>
      </c>
      <c r="AL1" t="s">
        <v>28</v>
      </c>
      <c r="AM1" t="s">
        <v>313</v>
      </c>
      <c r="AN1" t="s">
        <v>266</v>
      </c>
      <c r="AO1" t="s">
        <v>314</v>
      </c>
      <c r="AQ1" t="s">
        <v>29</v>
      </c>
    </row>
    <row r="2" spans="1:43" x14ac:dyDescent="0.25">
      <c r="A2">
        <v>2.65</v>
      </c>
      <c r="B2">
        <v>499463</v>
      </c>
      <c r="C2">
        <v>13000</v>
      </c>
      <c r="D2" s="8">
        <v>37.981999999999999</v>
      </c>
      <c r="E2" s="29">
        <v>685.18281321834934</v>
      </c>
      <c r="F2" s="8">
        <v>9.1727252779796054</v>
      </c>
      <c r="G2">
        <v>4.2021570059334321</v>
      </c>
      <c r="H2" t="s">
        <v>30</v>
      </c>
      <c r="I2">
        <v>3345238</v>
      </c>
      <c r="J2">
        <v>13000</v>
      </c>
      <c r="K2" s="8">
        <v>37.981999999999999</v>
      </c>
      <c r="L2" s="29">
        <v>685.18281321834934</v>
      </c>
      <c r="M2" s="8">
        <v>9.065861466387851</v>
      </c>
      <c r="N2">
        <v>28.565255278590641</v>
      </c>
      <c r="O2" t="s">
        <v>30</v>
      </c>
      <c r="P2">
        <v>2678000</v>
      </c>
      <c r="Q2">
        <v>13000</v>
      </c>
      <c r="R2" s="8">
        <v>38.000000000000007</v>
      </c>
      <c r="S2" s="29">
        <v>671.29591406925977</v>
      </c>
      <c r="T2" s="8">
        <v>10.134379176232574</v>
      </c>
      <c r="U2">
        <v>20.32684947126479</v>
      </c>
      <c r="V2" t="s">
        <v>261</v>
      </c>
      <c r="W2">
        <v>24300000</v>
      </c>
      <c r="X2">
        <v>108700</v>
      </c>
      <c r="Y2" s="8">
        <v>-46.700100000000013</v>
      </c>
      <c r="Z2" s="29">
        <v>951.17865106812985</v>
      </c>
      <c r="AA2" s="8">
        <v>1.6136116799061369</v>
      </c>
      <c r="AB2">
        <v>138.54080305782463</v>
      </c>
      <c r="AC2" t="s">
        <v>160</v>
      </c>
      <c r="AD2">
        <v>2883000</v>
      </c>
      <c r="AE2">
        <v>17300</v>
      </c>
      <c r="AF2" s="8">
        <v>38.93</v>
      </c>
      <c r="AG2" s="29">
        <v>851.28092662197173</v>
      </c>
      <c r="AH2" s="8">
        <v>2.9346149999537539</v>
      </c>
      <c r="AI2">
        <v>57.924066777312376</v>
      </c>
      <c r="AJ2" t="s">
        <v>265</v>
      </c>
      <c r="AK2">
        <v>356870</v>
      </c>
      <c r="AL2">
        <v>17400</v>
      </c>
      <c r="AM2" s="8">
        <v>41.260000000000005</v>
      </c>
      <c r="AN2" s="29">
        <v>835.85024485964436</v>
      </c>
      <c r="AO2" s="8">
        <v>3.2317560250099366</v>
      </c>
      <c r="AP2">
        <v>15.241364653485215</v>
      </c>
      <c r="AQ2" t="s">
        <v>263</v>
      </c>
    </row>
    <row r="3" spans="1:43" x14ac:dyDescent="0.25">
      <c r="A3">
        <v>0</v>
      </c>
      <c r="B3">
        <v>579807</v>
      </c>
      <c r="C3">
        <v>13000</v>
      </c>
      <c r="D3" s="8">
        <v>37.981999999999999</v>
      </c>
      <c r="E3" s="29">
        <v>685.18281321834934</v>
      </c>
      <c r="F3" s="8">
        <v>9.1727252779796054</v>
      </c>
      <c r="G3">
        <v>4.878119194293161</v>
      </c>
      <c r="H3" t="s">
        <v>31</v>
      </c>
      <c r="I3">
        <v>3587629</v>
      </c>
      <c r="J3">
        <v>13000</v>
      </c>
      <c r="K3" s="8">
        <v>37.981999999999999</v>
      </c>
      <c r="L3" s="29">
        <v>685.18281321834934</v>
      </c>
      <c r="M3" s="8">
        <v>9.065861466387851</v>
      </c>
      <c r="N3">
        <v>30.635051446227401</v>
      </c>
      <c r="O3" t="s">
        <v>31</v>
      </c>
      <c r="W3">
        <v>25100000</v>
      </c>
      <c r="X3">
        <v>108700</v>
      </c>
      <c r="Y3" s="8">
        <v>-46.700299999999999</v>
      </c>
      <c r="Z3" s="29">
        <v>951.17865106812985</v>
      </c>
      <c r="AA3" s="8">
        <v>1.6136151922624082</v>
      </c>
      <c r="AB3">
        <v>143.10150566053062</v>
      </c>
      <c r="AC3" t="s">
        <v>161</v>
      </c>
    </row>
    <row r="4" spans="1:43" x14ac:dyDescent="0.25">
      <c r="A4">
        <v>4.9999999999999998E-7</v>
      </c>
      <c r="B4">
        <v>695960</v>
      </c>
      <c r="C4">
        <v>13000</v>
      </c>
      <c r="D4" s="8">
        <v>37.420999999999999</v>
      </c>
      <c r="E4" s="29">
        <v>654.25868132923188</v>
      </c>
      <c r="F4" s="8">
        <v>11.103419747292717</v>
      </c>
      <c r="G4">
        <v>4.8372091055563544</v>
      </c>
      <c r="H4" t="s">
        <v>32</v>
      </c>
      <c r="I4">
        <v>4060606</v>
      </c>
      <c r="J4">
        <v>13000</v>
      </c>
      <c r="K4" s="8">
        <v>37.420999999999999</v>
      </c>
      <c r="L4" s="29">
        <v>654.25868132923188</v>
      </c>
      <c r="M4" s="8">
        <v>10.968609789143235</v>
      </c>
      <c r="N4">
        <v>28.658894377103</v>
      </c>
      <c r="O4" t="s">
        <v>32</v>
      </c>
      <c r="W4">
        <v>21800000</v>
      </c>
      <c r="X4">
        <v>108700</v>
      </c>
      <c r="Y4" s="8">
        <v>-46.619900000000001</v>
      </c>
      <c r="Z4" s="29">
        <v>966.1106018522853</v>
      </c>
      <c r="AA4" s="8">
        <v>1.438707927539141</v>
      </c>
      <c r="AB4">
        <v>139.39728424512143</v>
      </c>
      <c r="AC4" t="s">
        <v>162</v>
      </c>
    </row>
    <row r="5" spans="1:43" x14ac:dyDescent="0.25">
      <c r="A5">
        <v>1.2129999999999999E-4</v>
      </c>
      <c r="B5">
        <v>709546</v>
      </c>
      <c r="C5">
        <v>13000</v>
      </c>
      <c r="D5" s="8">
        <v>37.418999999999997</v>
      </c>
      <c r="E5" s="29">
        <v>652.74267133733531</v>
      </c>
      <c r="F5" s="8">
        <v>11.213880597999808</v>
      </c>
      <c r="G5">
        <v>4.8830589668309488</v>
      </c>
      <c r="H5" t="s">
        <v>33</v>
      </c>
      <c r="I5">
        <v>4791667</v>
      </c>
      <c r="J5">
        <v>13000</v>
      </c>
      <c r="K5" s="8">
        <v>37.418999999999997</v>
      </c>
      <c r="L5" s="29">
        <v>652.74267133733531</v>
      </c>
      <c r="M5" s="8">
        <v>11.077449763516361</v>
      </c>
      <c r="N5">
        <v>33.486287852918316</v>
      </c>
      <c r="O5" t="s">
        <v>33</v>
      </c>
      <c r="W5">
        <v>22000000</v>
      </c>
      <c r="X5">
        <v>108700</v>
      </c>
      <c r="Y5" s="8">
        <v>-46.619600000000005</v>
      </c>
      <c r="Z5" s="29">
        <v>966.1106018522853</v>
      </c>
      <c r="AA5" s="8">
        <v>1.4387034922491213</v>
      </c>
      <c r="AB5">
        <v>140.67659209433648</v>
      </c>
      <c r="AC5" t="s">
        <v>163</v>
      </c>
    </row>
    <row r="6" spans="1:43" x14ac:dyDescent="0.25">
      <c r="A6">
        <v>0</v>
      </c>
      <c r="B6">
        <v>719593</v>
      </c>
      <c r="C6">
        <v>13000</v>
      </c>
      <c r="D6" s="8">
        <v>37.418999999999997</v>
      </c>
      <c r="E6" s="29">
        <v>652.74267133733531</v>
      </c>
      <c r="F6" s="8">
        <v>11.213880597999808</v>
      </c>
      <c r="G6">
        <v>4.9522019025105948</v>
      </c>
      <c r="H6" t="s">
        <v>34</v>
      </c>
      <c r="I6">
        <v>4541667</v>
      </c>
      <c r="J6">
        <v>13000</v>
      </c>
      <c r="K6" s="8">
        <v>37.418999999999997</v>
      </c>
      <c r="L6" s="29">
        <v>652.74267133733531</v>
      </c>
      <c r="M6" s="8">
        <v>11.077449763516361</v>
      </c>
      <c r="N6">
        <v>31.739177303869401</v>
      </c>
      <c r="O6" t="s">
        <v>34</v>
      </c>
      <c r="W6">
        <v>21500000</v>
      </c>
      <c r="X6">
        <v>108700</v>
      </c>
      <c r="Y6" s="8">
        <v>-46.591400000000007</v>
      </c>
      <c r="Z6" s="29">
        <v>968.42457622117013</v>
      </c>
      <c r="AA6" s="8">
        <v>1.4129267212904948</v>
      </c>
      <c r="AB6">
        <v>139.98750631300553</v>
      </c>
      <c r="AC6" t="s">
        <v>164</v>
      </c>
    </row>
    <row r="7" spans="1:43" x14ac:dyDescent="0.25">
      <c r="A7">
        <v>9.7999999999999993E-7</v>
      </c>
      <c r="B7">
        <v>707034</v>
      </c>
      <c r="C7">
        <v>13000</v>
      </c>
      <c r="D7" s="8">
        <v>37.418999999999997</v>
      </c>
      <c r="E7" s="29">
        <v>652.91097628812668</v>
      </c>
      <c r="F7" s="8">
        <v>11.201507134072722</v>
      </c>
      <c r="G7">
        <v>4.871146364893856</v>
      </c>
      <c r="H7" t="s">
        <v>35</v>
      </c>
      <c r="I7">
        <v>4472222</v>
      </c>
      <c r="J7">
        <v>13000</v>
      </c>
      <c r="K7" s="8">
        <v>37.418999999999997</v>
      </c>
      <c r="L7" s="29">
        <v>652.91097628812668</v>
      </c>
      <c r="M7" s="8">
        <v>11.06525800602043</v>
      </c>
      <c r="N7">
        <v>31.288300602748034</v>
      </c>
      <c r="O7" t="s">
        <v>35</v>
      </c>
      <c r="W7">
        <v>19500000</v>
      </c>
      <c r="X7">
        <v>67800</v>
      </c>
      <c r="Y7" s="8">
        <v>-47.067999999999984</v>
      </c>
      <c r="Z7" s="29">
        <v>909.69980819677016</v>
      </c>
      <c r="AA7" s="8">
        <v>2.212740969096048</v>
      </c>
      <c r="AB7">
        <v>129.97934393853683</v>
      </c>
      <c r="AC7" t="s">
        <v>165</v>
      </c>
    </row>
    <row r="8" spans="1:43" x14ac:dyDescent="0.25">
      <c r="A8">
        <v>2.3E-6</v>
      </c>
      <c r="B8">
        <v>340883</v>
      </c>
      <c r="C8">
        <v>13000</v>
      </c>
      <c r="D8" s="8">
        <v>38.869999999999997</v>
      </c>
      <c r="E8" s="29">
        <v>753.41488212073352</v>
      </c>
      <c r="F8" s="8">
        <v>5.9030647756735517</v>
      </c>
      <c r="G8">
        <v>4.4565125579503233</v>
      </c>
      <c r="H8" t="s">
        <v>36</v>
      </c>
      <c r="I8">
        <v>2410000</v>
      </c>
      <c r="J8">
        <v>13000</v>
      </c>
      <c r="K8" s="8">
        <v>38.869999999999997</v>
      </c>
      <c r="L8" s="29">
        <v>753.41488212073352</v>
      </c>
      <c r="M8" s="8">
        <v>5.8422289404916032</v>
      </c>
      <c r="N8">
        <v>31.93439091869379</v>
      </c>
      <c r="O8" t="s">
        <v>36</v>
      </c>
      <c r="W8">
        <v>19100000</v>
      </c>
      <c r="X8">
        <v>67800</v>
      </c>
      <c r="Y8" s="8">
        <v>-47.067999999999984</v>
      </c>
      <c r="Z8" s="29">
        <v>909.69980819677016</v>
      </c>
      <c r="AA8" s="8">
        <v>2.212740969096048</v>
      </c>
      <c r="AB8">
        <v>127.31310098595146</v>
      </c>
      <c r="AC8" t="s">
        <v>165</v>
      </c>
    </row>
    <row r="9" spans="1:43" x14ac:dyDescent="0.25">
      <c r="A9">
        <v>160</v>
      </c>
      <c r="B9">
        <v>335708</v>
      </c>
      <c r="C9">
        <v>13000</v>
      </c>
      <c r="D9" s="8">
        <v>38.871000000000002</v>
      </c>
      <c r="E9" s="29">
        <v>751.33805942945583</v>
      </c>
      <c r="F9" s="8">
        <v>5.987909700025372</v>
      </c>
      <c r="G9">
        <v>4.3266701614480221</v>
      </c>
      <c r="H9" t="s">
        <v>37</v>
      </c>
      <c r="I9">
        <v>2404255</v>
      </c>
      <c r="J9">
        <v>13000</v>
      </c>
      <c r="K9" s="8">
        <v>38.871000000000002</v>
      </c>
      <c r="L9" s="29">
        <v>751.33805942945583</v>
      </c>
      <c r="M9" s="8">
        <v>5.9259055394906008</v>
      </c>
      <c r="N9">
        <v>31.408411335218169</v>
      </c>
      <c r="O9" t="s">
        <v>37</v>
      </c>
      <c r="W9">
        <v>20500000</v>
      </c>
      <c r="X9">
        <v>67800</v>
      </c>
      <c r="Y9" s="8">
        <v>-47.067999999999984</v>
      </c>
      <c r="Z9" s="29">
        <v>909.14948989165146</v>
      </c>
      <c r="AA9" s="8">
        <v>2.2218431867420567</v>
      </c>
      <c r="AB9">
        <v>136.08515839916561</v>
      </c>
      <c r="AC9" t="s">
        <v>166</v>
      </c>
    </row>
    <row r="10" spans="1:43" x14ac:dyDescent="0.25">
      <c r="A10">
        <v>1500</v>
      </c>
      <c r="B10">
        <v>371299</v>
      </c>
      <c r="C10">
        <v>13000</v>
      </c>
      <c r="D10" s="8">
        <v>38.871000000000002</v>
      </c>
      <c r="E10" s="29">
        <v>751.33805942945583</v>
      </c>
      <c r="F10" s="8">
        <v>5.987909700025372</v>
      </c>
      <c r="G10">
        <v>4.7853739090980527</v>
      </c>
      <c r="H10" t="s">
        <v>38</v>
      </c>
      <c r="I10">
        <v>2542553</v>
      </c>
      <c r="J10">
        <v>13000</v>
      </c>
      <c r="K10" s="8">
        <v>38.871000000000002</v>
      </c>
      <c r="L10" s="29">
        <v>751.33805942945583</v>
      </c>
      <c r="M10" s="8">
        <v>5.9259055394906008</v>
      </c>
      <c r="N10">
        <v>33.215091770878281</v>
      </c>
      <c r="O10" t="s">
        <v>38</v>
      </c>
      <c r="W10">
        <v>18800000</v>
      </c>
      <c r="X10">
        <v>67800</v>
      </c>
      <c r="Y10" s="8">
        <v>-47.067999999999984</v>
      </c>
      <c r="Z10" s="29">
        <v>909.14948989165146</v>
      </c>
      <c r="AA10" s="8">
        <v>2.2218431867420567</v>
      </c>
      <c r="AB10">
        <v>124.80004770264944</v>
      </c>
      <c r="AC10" t="s">
        <v>167</v>
      </c>
    </row>
    <row r="11" spans="1:43" x14ac:dyDescent="0.25">
      <c r="A11">
        <v>1500</v>
      </c>
      <c r="B11">
        <v>299290</v>
      </c>
      <c r="C11">
        <v>13000</v>
      </c>
      <c r="D11" s="8">
        <v>38.85499999999999</v>
      </c>
      <c r="E11" s="29">
        <v>780.74198852348877</v>
      </c>
      <c r="F11" s="8">
        <v>4.8870370324917989</v>
      </c>
      <c r="G11">
        <v>4.726219813026904</v>
      </c>
      <c r="H11" t="s">
        <v>39</v>
      </c>
      <c r="I11">
        <v>2230000</v>
      </c>
      <c r="J11">
        <v>13000</v>
      </c>
      <c r="K11" s="8">
        <v>38.85499999999999</v>
      </c>
      <c r="L11" s="29">
        <v>780.74198852348877</v>
      </c>
      <c r="M11" s="8">
        <v>4.8400086915779328</v>
      </c>
      <c r="N11">
        <v>35.668010679178394</v>
      </c>
      <c r="O11" t="s">
        <v>39</v>
      </c>
      <c r="W11">
        <v>860000</v>
      </c>
      <c r="X11">
        <v>2453</v>
      </c>
      <c r="Y11" s="8">
        <v>44.262999999999984</v>
      </c>
      <c r="Z11" s="29">
        <v>839.24809418191103</v>
      </c>
      <c r="AA11" s="8">
        <v>3.5728165351143994</v>
      </c>
      <c r="AB11">
        <v>98.12737639262123</v>
      </c>
      <c r="AC11" t="s">
        <v>168</v>
      </c>
    </row>
    <row r="12" spans="1:43" x14ac:dyDescent="0.25">
      <c r="A12">
        <v>4320</v>
      </c>
      <c r="B12">
        <v>211855</v>
      </c>
      <c r="C12">
        <v>12189</v>
      </c>
      <c r="D12" s="8">
        <v>47.120000000000005</v>
      </c>
      <c r="E12" s="29">
        <v>827.55727560537821</v>
      </c>
      <c r="F12" s="8">
        <v>4.0408366124235009</v>
      </c>
      <c r="G12">
        <v>4.3144166417309595</v>
      </c>
      <c r="H12" t="s">
        <v>40</v>
      </c>
      <c r="I12">
        <v>4400495</v>
      </c>
      <c r="J12">
        <v>12000</v>
      </c>
      <c r="K12" s="8">
        <v>43.119999999999983</v>
      </c>
      <c r="L12" s="29">
        <v>680.73134661618485</v>
      </c>
      <c r="M12" s="8">
        <v>10.424352546511084</v>
      </c>
      <c r="N12">
        <v>35.385256187040646</v>
      </c>
      <c r="O12" t="s">
        <v>140</v>
      </c>
      <c r="W12">
        <v>640000</v>
      </c>
      <c r="X12">
        <v>2453</v>
      </c>
      <c r="Y12" s="8">
        <v>44.262999999999984</v>
      </c>
      <c r="Z12" s="29">
        <v>839.24809418191103</v>
      </c>
      <c r="AA12" s="8">
        <v>3.5728165351143994</v>
      </c>
      <c r="AB12">
        <v>73.025024292183232</v>
      </c>
      <c r="AC12" t="s">
        <v>168</v>
      </c>
    </row>
    <row r="13" spans="1:43" x14ac:dyDescent="0.25">
      <c r="A13">
        <v>1</v>
      </c>
      <c r="B13">
        <v>198248</v>
      </c>
      <c r="C13">
        <v>13317</v>
      </c>
      <c r="D13" s="8">
        <v>47.120000000000005</v>
      </c>
      <c r="E13" s="29">
        <v>827.55727560537821</v>
      </c>
      <c r="F13" s="8">
        <v>4.0408366124235009</v>
      </c>
      <c r="G13">
        <v>3.6963764706610154</v>
      </c>
      <c r="H13" t="s">
        <v>41</v>
      </c>
      <c r="I13">
        <v>4179133</v>
      </c>
      <c r="J13">
        <v>12000</v>
      </c>
      <c r="K13" s="8">
        <v>43.119999999999983</v>
      </c>
      <c r="L13" s="29">
        <v>680.73134661618485</v>
      </c>
      <c r="M13" s="8">
        <v>10.424352546511084</v>
      </c>
      <c r="N13">
        <v>33.605240284267055</v>
      </c>
      <c r="O13" t="s">
        <v>141</v>
      </c>
      <c r="W13">
        <v>970000</v>
      </c>
      <c r="X13">
        <v>3247</v>
      </c>
      <c r="Y13" s="8">
        <v>41.767800000000001</v>
      </c>
      <c r="Z13" s="29">
        <v>862.82004731242012</v>
      </c>
      <c r="AA13" s="8">
        <v>2.9009860200208784</v>
      </c>
      <c r="AB13">
        <v>102.97784749867792</v>
      </c>
      <c r="AC13" t="s">
        <v>169</v>
      </c>
    </row>
    <row r="14" spans="1:43" x14ac:dyDescent="0.25">
      <c r="A14">
        <v>0</v>
      </c>
      <c r="B14">
        <v>223570</v>
      </c>
      <c r="C14">
        <v>13020</v>
      </c>
      <c r="D14" s="8">
        <v>47.120000000000005</v>
      </c>
      <c r="E14" s="29">
        <v>827.04755554343251</v>
      </c>
      <c r="F14" s="8">
        <v>4.0558763389501262</v>
      </c>
      <c r="G14">
        <v>4.247473706108245</v>
      </c>
      <c r="H14" t="s">
        <v>42</v>
      </c>
      <c r="I14">
        <v>4327813</v>
      </c>
      <c r="J14">
        <v>12000</v>
      </c>
      <c r="K14" s="8">
        <v>43.119999999999983</v>
      </c>
      <c r="L14" s="29">
        <v>680.73134661618485</v>
      </c>
      <c r="M14" s="8">
        <v>10.424352546511084</v>
      </c>
      <c r="N14">
        <v>34.80080575812606</v>
      </c>
      <c r="O14" t="s">
        <v>142</v>
      </c>
      <c r="W14">
        <v>3130000</v>
      </c>
      <c r="X14">
        <v>12701</v>
      </c>
      <c r="Y14" s="8">
        <v>41.3294</v>
      </c>
      <c r="Z14" s="29">
        <v>877.36826371473364</v>
      </c>
      <c r="AA14" s="8">
        <v>2.5955552536291484</v>
      </c>
      <c r="AB14">
        <v>94.945884144795329</v>
      </c>
      <c r="AC14" t="s">
        <v>170</v>
      </c>
    </row>
    <row r="15" spans="1:43" x14ac:dyDescent="0.25">
      <c r="A15">
        <v>0</v>
      </c>
      <c r="B15">
        <v>184936</v>
      </c>
      <c r="C15">
        <v>11321</v>
      </c>
      <c r="D15" s="8">
        <v>47.120000000000005</v>
      </c>
      <c r="E15" s="29">
        <v>830.62094066763416</v>
      </c>
      <c r="F15" s="8">
        <v>3.9515569959483741</v>
      </c>
      <c r="G15">
        <v>4.145691692855813</v>
      </c>
      <c r="H15" t="s">
        <v>43</v>
      </c>
      <c r="I15">
        <v>3682504</v>
      </c>
      <c r="J15">
        <v>12000</v>
      </c>
      <c r="K15" s="8">
        <v>43.119999999999983</v>
      </c>
      <c r="L15" s="29">
        <v>680.73134661618485</v>
      </c>
      <c r="M15" s="8">
        <v>10.424352546511084</v>
      </c>
      <c r="N15">
        <v>29.611747644254095</v>
      </c>
      <c r="O15" t="s">
        <v>143</v>
      </c>
      <c r="W15">
        <v>6250000</v>
      </c>
      <c r="X15">
        <v>17300</v>
      </c>
      <c r="Y15" s="8">
        <v>38.934699999999999</v>
      </c>
      <c r="Z15" s="29">
        <v>850.23814354841704</v>
      </c>
      <c r="AA15" s="8">
        <v>3.0222085352822572</v>
      </c>
      <c r="AB15">
        <v>119.53896366944026</v>
      </c>
      <c r="AC15" t="s">
        <v>171</v>
      </c>
    </row>
    <row r="16" spans="1:43" x14ac:dyDescent="0.25">
      <c r="A16">
        <v>0</v>
      </c>
      <c r="B16">
        <v>211949</v>
      </c>
      <c r="C16">
        <v>15077</v>
      </c>
      <c r="D16" s="8">
        <v>47.120000000000005</v>
      </c>
      <c r="E16" s="29">
        <v>827.55727560537821</v>
      </c>
      <c r="F16" s="8">
        <v>4.0408366124235009</v>
      </c>
      <c r="G16">
        <v>3.4920550595970932</v>
      </c>
      <c r="H16" t="s">
        <v>44</v>
      </c>
      <c r="I16">
        <v>3768069</v>
      </c>
      <c r="J16">
        <v>12000</v>
      </c>
      <c r="K16" s="8">
        <v>43.119999999999983</v>
      </c>
      <c r="L16" s="29">
        <v>680.73134661618485</v>
      </c>
      <c r="M16" s="8">
        <v>10.424352546511084</v>
      </c>
      <c r="N16">
        <v>30.29979284045228</v>
      </c>
      <c r="O16" t="s">
        <v>144</v>
      </c>
      <c r="W16">
        <v>6460000</v>
      </c>
      <c r="X16">
        <v>17300</v>
      </c>
      <c r="Y16" s="8">
        <v>38.933300000000003</v>
      </c>
      <c r="Z16" s="29">
        <v>850.23814354841704</v>
      </c>
      <c r="AA16" s="8">
        <v>3.022121836576253</v>
      </c>
      <c r="AB16">
        <v>123.55901741119486</v>
      </c>
      <c r="AC16" t="s">
        <v>172</v>
      </c>
    </row>
    <row r="17" spans="1:29" x14ac:dyDescent="0.25">
      <c r="A17">
        <v>1</v>
      </c>
      <c r="B17">
        <v>81800</v>
      </c>
      <c r="C17" s="7">
        <v>13840</v>
      </c>
      <c r="D17" s="8">
        <v>44.289999999999992</v>
      </c>
      <c r="E17" s="29">
        <v>971.09119269422229</v>
      </c>
      <c r="F17" s="8">
        <v>1.3497740921121266</v>
      </c>
      <c r="G17">
        <v>4.3939784031894016</v>
      </c>
      <c r="H17" t="s">
        <v>45</v>
      </c>
      <c r="I17">
        <v>3759505</v>
      </c>
      <c r="J17">
        <v>12000</v>
      </c>
      <c r="K17" s="8">
        <v>43.119999999999983</v>
      </c>
      <c r="L17" s="29">
        <v>680.73134661618485</v>
      </c>
      <c r="M17" s="8">
        <v>10.424352546511084</v>
      </c>
      <c r="N17">
        <v>30.230928011839634</v>
      </c>
      <c r="O17" t="s">
        <v>145</v>
      </c>
      <c r="W17">
        <v>6310000</v>
      </c>
      <c r="X17">
        <v>17300</v>
      </c>
      <c r="Y17" s="8">
        <v>38.933300000000003</v>
      </c>
      <c r="Z17" s="29">
        <v>850.23814354841704</v>
      </c>
      <c r="AA17" s="8">
        <v>3.022121836576253</v>
      </c>
      <c r="AB17">
        <v>120.68999997904638</v>
      </c>
      <c r="AC17" t="s">
        <v>172</v>
      </c>
    </row>
    <row r="18" spans="1:29" x14ac:dyDescent="0.25">
      <c r="A18">
        <v>0</v>
      </c>
      <c r="B18">
        <v>80600</v>
      </c>
      <c r="C18" s="7">
        <v>13840</v>
      </c>
      <c r="D18" s="8">
        <v>44.289999999999992</v>
      </c>
      <c r="E18" s="29">
        <v>971.09119269422229</v>
      </c>
      <c r="F18" s="8">
        <v>1.3497740921121266</v>
      </c>
      <c r="G18">
        <v>4.3295190623113173</v>
      </c>
      <c r="H18" t="s">
        <v>46</v>
      </c>
      <c r="I18">
        <v>898482</v>
      </c>
      <c r="J18">
        <v>21900</v>
      </c>
      <c r="K18" s="8">
        <v>40.95000000000001</v>
      </c>
      <c r="L18" s="29">
        <v>972.83349132474052</v>
      </c>
      <c r="M18" s="8">
        <v>1.283334927725412</v>
      </c>
      <c r="N18">
        <v>32.313003730235046</v>
      </c>
      <c r="O18" t="s">
        <v>146</v>
      </c>
      <c r="W18">
        <v>6440000</v>
      </c>
      <c r="X18">
        <v>17300</v>
      </c>
      <c r="Y18" s="8">
        <v>38.933300000000003</v>
      </c>
      <c r="Z18" s="29">
        <v>850.23814354841704</v>
      </c>
      <c r="AA18" s="8">
        <v>3.022121836576253</v>
      </c>
      <c r="AB18">
        <v>123.17648175357506</v>
      </c>
      <c r="AC18" t="s">
        <v>172</v>
      </c>
    </row>
    <row r="19" spans="1:29" x14ac:dyDescent="0.25">
      <c r="A19">
        <v>0</v>
      </c>
      <c r="B19">
        <v>88300</v>
      </c>
      <c r="C19" s="7">
        <v>13840</v>
      </c>
      <c r="D19" s="8">
        <v>44.310000000000016</v>
      </c>
      <c r="E19" s="29">
        <v>964.49348527198197</v>
      </c>
      <c r="F19" s="8">
        <v>1.4190965113717928</v>
      </c>
      <c r="G19">
        <v>4.5114325995294253</v>
      </c>
      <c r="H19" t="s">
        <v>47</v>
      </c>
      <c r="I19">
        <v>729615</v>
      </c>
      <c r="J19">
        <v>21900</v>
      </c>
      <c r="K19" s="8">
        <v>40.95000000000001</v>
      </c>
      <c r="L19" s="29">
        <v>972.83349132474052</v>
      </c>
      <c r="M19" s="8">
        <v>1.283334927725412</v>
      </c>
      <c r="N19">
        <v>26.239871490620224</v>
      </c>
      <c r="O19" t="s">
        <v>147</v>
      </c>
      <c r="W19">
        <v>6490000</v>
      </c>
      <c r="X19">
        <v>17300</v>
      </c>
      <c r="Y19" s="8">
        <v>38.933300000000003</v>
      </c>
      <c r="Z19" s="29">
        <v>850.23814354841704</v>
      </c>
      <c r="AA19" s="8">
        <v>3.022121836576253</v>
      </c>
      <c r="AB19">
        <v>124.13282089762455</v>
      </c>
      <c r="AC19" t="s">
        <v>173</v>
      </c>
    </row>
    <row r="20" spans="1:29" x14ac:dyDescent="0.25">
      <c r="A20">
        <v>0</v>
      </c>
      <c r="B20">
        <v>81000</v>
      </c>
      <c r="C20" s="7">
        <v>13840</v>
      </c>
      <c r="D20" s="8">
        <v>44.310000000000016</v>
      </c>
      <c r="E20" s="29">
        <v>964.72436763868939</v>
      </c>
      <c r="F20" s="8">
        <v>1.4166299284573614</v>
      </c>
      <c r="G20">
        <v>4.1456659873379609</v>
      </c>
      <c r="H20" t="s">
        <v>48</v>
      </c>
      <c r="I20">
        <v>951157</v>
      </c>
      <c r="J20">
        <v>21900</v>
      </c>
      <c r="K20" s="8">
        <v>40.95000000000001</v>
      </c>
      <c r="L20" s="29">
        <v>972.83349132474052</v>
      </c>
      <c r="M20" s="8">
        <v>1.283334927725412</v>
      </c>
      <c r="N20">
        <v>34.207407259176229</v>
      </c>
      <c r="O20" t="s">
        <v>148</v>
      </c>
      <c r="W20">
        <v>6190000</v>
      </c>
      <c r="X20">
        <v>17300</v>
      </c>
      <c r="Y20" s="8">
        <v>38.933300000000003</v>
      </c>
      <c r="Z20" s="29">
        <v>850.23814354841704</v>
      </c>
      <c r="AA20" s="8">
        <v>3.022121836576253</v>
      </c>
      <c r="AB20">
        <v>118.39478603332759</v>
      </c>
      <c r="AC20" t="s">
        <v>173</v>
      </c>
    </row>
    <row r="21" spans="1:29" x14ac:dyDescent="0.25">
      <c r="A21">
        <v>0.83</v>
      </c>
      <c r="B21">
        <v>105700</v>
      </c>
      <c r="C21" s="7">
        <v>16750</v>
      </c>
      <c r="D21" s="8">
        <v>42.29999999999999</v>
      </c>
      <c r="E21" s="29">
        <v>977.25864570824228</v>
      </c>
      <c r="F21" s="8">
        <v>1.26224255566959</v>
      </c>
      <c r="G21">
        <v>5.0203581059625426</v>
      </c>
      <c r="H21" t="s">
        <v>49</v>
      </c>
      <c r="I21">
        <v>850509</v>
      </c>
      <c r="J21">
        <v>21900</v>
      </c>
      <c r="K21" s="8">
        <v>40.95000000000001</v>
      </c>
      <c r="L21" s="29">
        <v>972.83349132474052</v>
      </c>
      <c r="M21" s="8">
        <v>1.283334927725412</v>
      </c>
      <c r="N21">
        <v>30.587702914024408</v>
      </c>
      <c r="O21" t="s">
        <v>149</v>
      </c>
      <c r="W21">
        <v>5930000</v>
      </c>
      <c r="X21">
        <v>17466</v>
      </c>
      <c r="Y21" s="8">
        <v>42.855599999999995</v>
      </c>
      <c r="Z21" s="29">
        <v>858.08428863437643</v>
      </c>
      <c r="AA21" s="8">
        <v>3.0514248851890038</v>
      </c>
      <c r="AB21">
        <v>111.26499528052945</v>
      </c>
      <c r="AC21" t="s">
        <v>174</v>
      </c>
    </row>
    <row r="22" spans="1:29" x14ac:dyDescent="0.25">
      <c r="A22">
        <v>0.15</v>
      </c>
      <c r="B22">
        <v>80400</v>
      </c>
      <c r="C22" s="7">
        <v>15850</v>
      </c>
      <c r="D22" s="8">
        <v>42.500000000000007</v>
      </c>
      <c r="E22" s="29">
        <v>997.13683988068328</v>
      </c>
      <c r="F22" s="8">
        <v>1.0856339476198062</v>
      </c>
      <c r="G22">
        <v>4.6909750426789136</v>
      </c>
      <c r="H22" t="s">
        <v>50</v>
      </c>
      <c r="I22">
        <v>944490</v>
      </c>
      <c r="J22">
        <v>21900</v>
      </c>
      <c r="K22" s="8">
        <v>40.969999999999985</v>
      </c>
      <c r="L22" s="29">
        <v>973.53111911977908</v>
      </c>
      <c r="M22" s="8">
        <v>1.2769998947818419</v>
      </c>
      <c r="N22">
        <v>34.136144381570396</v>
      </c>
      <c r="O22" t="s">
        <v>150</v>
      </c>
      <c r="W22">
        <v>6200000</v>
      </c>
      <c r="X22">
        <v>17466</v>
      </c>
      <c r="Y22" s="8">
        <v>42.855599999999995</v>
      </c>
      <c r="Z22" s="29">
        <v>858.08428863437643</v>
      </c>
      <c r="AA22" s="8">
        <v>3.0514248851890038</v>
      </c>
      <c r="AB22">
        <v>116.33102373343719</v>
      </c>
      <c r="AC22" t="s">
        <v>174</v>
      </c>
    </row>
    <row r="23" spans="1:29" x14ac:dyDescent="0.25">
      <c r="A23">
        <v>0</v>
      </c>
      <c r="B23">
        <v>87100</v>
      </c>
      <c r="C23" s="7">
        <v>15850</v>
      </c>
      <c r="D23" s="8">
        <v>42.509999999999991</v>
      </c>
      <c r="E23" s="29">
        <v>994.17582165790463</v>
      </c>
      <c r="F23" s="8">
        <v>1.111126112896144</v>
      </c>
      <c r="G23">
        <v>4.9652976704298126</v>
      </c>
      <c r="H23" t="s">
        <v>51</v>
      </c>
      <c r="I23">
        <v>637824</v>
      </c>
      <c r="J23">
        <v>21900</v>
      </c>
      <c r="K23" s="8">
        <v>40.969999999999985</v>
      </c>
      <c r="L23" s="29">
        <v>973.53111911977908</v>
      </c>
      <c r="M23" s="8">
        <v>1.2769998947818419</v>
      </c>
      <c r="N23">
        <v>23.052496219156115</v>
      </c>
      <c r="O23" t="s">
        <v>151</v>
      </c>
      <c r="W23">
        <v>6250000</v>
      </c>
      <c r="X23">
        <v>17466</v>
      </c>
      <c r="Y23" s="8">
        <v>42.855599999999995</v>
      </c>
      <c r="Z23" s="29">
        <v>858.08428863437643</v>
      </c>
      <c r="AA23" s="8">
        <v>3.0514248851890038</v>
      </c>
      <c r="AB23">
        <v>117.26917715064234</v>
      </c>
      <c r="AC23" t="s">
        <v>174</v>
      </c>
    </row>
    <row r="24" spans="1:29" x14ac:dyDescent="0.25">
      <c r="A24">
        <v>0.02</v>
      </c>
      <c r="B24">
        <v>91100</v>
      </c>
      <c r="C24" s="7">
        <v>15850</v>
      </c>
      <c r="D24" s="8">
        <v>42.500000000000007</v>
      </c>
      <c r="E24" s="29">
        <v>994.88581583671385</v>
      </c>
      <c r="F24" s="8">
        <v>1.104896165933591</v>
      </c>
      <c r="G24">
        <v>5.2226076343314087</v>
      </c>
      <c r="H24" t="s">
        <v>52</v>
      </c>
      <c r="I24">
        <v>773087</v>
      </c>
      <c r="J24">
        <v>21900</v>
      </c>
      <c r="K24" s="8">
        <v>41.000000000000021</v>
      </c>
      <c r="L24" s="29">
        <v>969.00377045591608</v>
      </c>
      <c r="M24" s="8">
        <v>1.3208033373546946</v>
      </c>
      <c r="N24">
        <v>27.014577324997429</v>
      </c>
      <c r="O24" t="s">
        <v>152</v>
      </c>
      <c r="W24">
        <v>13700000</v>
      </c>
      <c r="X24">
        <v>152000</v>
      </c>
      <c r="Y24" s="8">
        <v>29.011999999999997</v>
      </c>
      <c r="Z24" s="29">
        <v>989.80658461784492</v>
      </c>
      <c r="AA24" s="8">
        <v>0.9553843351142447</v>
      </c>
      <c r="AB24">
        <v>94.340649762266082</v>
      </c>
      <c r="AC24" t="s">
        <v>175</v>
      </c>
    </row>
    <row r="25" spans="1:29" x14ac:dyDescent="0.25">
      <c r="A25">
        <v>0.96989999999999998</v>
      </c>
      <c r="B25">
        <v>73400</v>
      </c>
      <c r="C25" s="7">
        <v>15100</v>
      </c>
      <c r="D25" s="8">
        <v>43.009999999999991</v>
      </c>
      <c r="E25" s="29">
        <v>991.8121369181938</v>
      </c>
      <c r="F25" s="8">
        <v>1.1370462851329579</v>
      </c>
      <c r="G25">
        <v>4.2912063532594864</v>
      </c>
      <c r="H25" t="s">
        <v>53</v>
      </c>
      <c r="I25">
        <v>614613</v>
      </c>
      <c r="J25">
        <v>21900</v>
      </c>
      <c r="K25" s="8">
        <v>40.95000000000001</v>
      </c>
      <c r="L25" s="29">
        <v>983.22327164624767</v>
      </c>
      <c r="M25" s="8">
        <v>1.1878881737731715</v>
      </c>
      <c r="N25">
        <v>23.879990378400279</v>
      </c>
      <c r="O25" t="s">
        <v>153</v>
      </c>
      <c r="W25">
        <v>14700000</v>
      </c>
      <c r="X25">
        <v>152000</v>
      </c>
      <c r="Y25" s="8">
        <v>29.011999999999997</v>
      </c>
      <c r="Z25" s="29">
        <v>989.80658461784492</v>
      </c>
      <c r="AA25" s="8">
        <v>0.9553843351142447</v>
      </c>
      <c r="AB25">
        <v>101.22682857703003</v>
      </c>
      <c r="AC25" t="s">
        <v>176</v>
      </c>
    </row>
    <row r="26" spans="1:29" x14ac:dyDescent="0.25">
      <c r="A26">
        <v>2.75E-2</v>
      </c>
      <c r="B26">
        <v>72300</v>
      </c>
      <c r="C26" s="7">
        <v>15100</v>
      </c>
      <c r="D26" s="8">
        <v>43.009999999999991</v>
      </c>
      <c r="E26" s="29">
        <v>991.33994649447573</v>
      </c>
      <c r="F26" s="8">
        <v>1.1412245949686075</v>
      </c>
      <c r="G26">
        <v>4.2114209908736768</v>
      </c>
      <c r="H26" t="s">
        <v>54</v>
      </c>
      <c r="I26">
        <v>886723</v>
      </c>
      <c r="J26">
        <v>21900</v>
      </c>
      <c r="K26" s="8">
        <v>40.920000000000023</v>
      </c>
      <c r="L26" s="29">
        <v>975.04403575108279</v>
      </c>
      <c r="M26" s="8">
        <v>1.2621197418380661</v>
      </c>
      <c r="N26">
        <v>32.42614927143719</v>
      </c>
      <c r="O26" t="s">
        <v>154</v>
      </c>
      <c r="W26">
        <v>14300000</v>
      </c>
      <c r="X26">
        <v>152000</v>
      </c>
      <c r="Y26" s="8">
        <v>29.011999999999997</v>
      </c>
      <c r="Z26" s="29">
        <v>989.80658461784492</v>
      </c>
      <c r="AA26" s="8">
        <v>0.9553843351142447</v>
      </c>
      <c r="AB26">
        <v>98.472357051124462</v>
      </c>
      <c r="AC26" t="s">
        <v>177</v>
      </c>
    </row>
    <row r="27" spans="1:29" x14ac:dyDescent="0.25">
      <c r="A27">
        <v>0</v>
      </c>
      <c r="B27">
        <v>33300</v>
      </c>
      <c r="C27" s="7">
        <v>14590</v>
      </c>
      <c r="D27" s="8">
        <v>43.28</v>
      </c>
      <c r="E27" s="29">
        <v>977.37531685396812</v>
      </c>
      <c r="F27" s="8">
        <v>1.2737190493888575</v>
      </c>
      <c r="G27">
        <v>1.798450229853999</v>
      </c>
      <c r="H27" t="s">
        <v>55</v>
      </c>
      <c r="I27">
        <v>762190</v>
      </c>
      <c r="J27">
        <v>21900</v>
      </c>
      <c r="K27" s="8">
        <v>40.920000000000023</v>
      </c>
      <c r="L27" s="29">
        <v>975.04403575108279</v>
      </c>
      <c r="M27" s="8">
        <v>1.2621197418380661</v>
      </c>
      <c r="N27">
        <v>27.872161558002574</v>
      </c>
      <c r="O27" t="s">
        <v>155</v>
      </c>
      <c r="W27">
        <v>24100000</v>
      </c>
      <c r="X27">
        <v>281000</v>
      </c>
      <c r="Y27" s="8">
        <v>28.919000000000004</v>
      </c>
      <c r="Z27" s="29">
        <v>1009.0524147582873</v>
      </c>
      <c r="AA27" s="8">
        <v>0.83595657812201418</v>
      </c>
      <c r="AB27">
        <v>102.59519070695329</v>
      </c>
      <c r="AC27" t="s">
        <v>178</v>
      </c>
    </row>
    <row r="28" spans="1:29" x14ac:dyDescent="0.25">
      <c r="A28">
        <v>2.5999999999999999E-3</v>
      </c>
      <c r="B28">
        <v>79900</v>
      </c>
      <c r="C28" s="7">
        <v>14590</v>
      </c>
      <c r="D28" s="8">
        <v>43.28</v>
      </c>
      <c r="E28" s="29">
        <v>977.37531685396812</v>
      </c>
      <c r="F28" s="8">
        <v>1.2737190493888575</v>
      </c>
      <c r="G28">
        <v>4.3152004013613974</v>
      </c>
      <c r="H28" t="s">
        <v>56</v>
      </c>
      <c r="I28">
        <v>847850</v>
      </c>
      <c r="J28">
        <v>21900</v>
      </c>
      <c r="K28" s="8">
        <v>40.920000000000023</v>
      </c>
      <c r="L28" s="29">
        <v>975.04403575108279</v>
      </c>
      <c r="M28" s="8">
        <v>1.2621197418380661</v>
      </c>
      <c r="N28">
        <v>31.004621127215632</v>
      </c>
      <c r="O28" t="s">
        <v>156</v>
      </c>
      <c r="W28">
        <v>23200000</v>
      </c>
      <c r="X28">
        <v>281000</v>
      </c>
      <c r="Y28" s="8">
        <v>28.919000000000004</v>
      </c>
      <c r="Z28" s="29">
        <v>1009.0524147582873</v>
      </c>
      <c r="AA28" s="8">
        <v>0.83595657812201418</v>
      </c>
      <c r="AB28">
        <v>98.763835037399019</v>
      </c>
      <c r="AC28" t="s">
        <v>179</v>
      </c>
    </row>
    <row r="29" spans="1:29" x14ac:dyDescent="0.25">
      <c r="A29">
        <v>0.98870000000000002</v>
      </c>
      <c r="B29">
        <v>64900</v>
      </c>
      <c r="C29" s="7">
        <v>13180</v>
      </c>
      <c r="D29" s="8">
        <v>44.849999999999987</v>
      </c>
      <c r="E29" s="29">
        <v>985.10058929090633</v>
      </c>
      <c r="F29" s="8">
        <v>1.2189876017116497</v>
      </c>
      <c r="G29">
        <v>4.0528470341829266</v>
      </c>
      <c r="H29" t="s">
        <v>57</v>
      </c>
      <c r="I29">
        <v>858080</v>
      </c>
      <c r="J29">
        <v>21900</v>
      </c>
      <c r="K29" s="8">
        <v>40.920000000000023</v>
      </c>
      <c r="L29" s="29">
        <v>977.84211423050851</v>
      </c>
      <c r="M29" s="8">
        <v>1.2361830741961799</v>
      </c>
      <c r="N29">
        <v>32.037081850988756</v>
      </c>
      <c r="O29" t="s">
        <v>157</v>
      </c>
      <c r="W29">
        <v>22300000</v>
      </c>
      <c r="X29">
        <v>281000</v>
      </c>
      <c r="Y29" s="8">
        <v>28.919000000000004</v>
      </c>
      <c r="Z29" s="29">
        <v>1009.0524147582873</v>
      </c>
      <c r="AA29" s="8">
        <v>0.83595657812201418</v>
      </c>
      <c r="AB29">
        <v>94.932479367844749</v>
      </c>
      <c r="AC29" t="s">
        <v>180</v>
      </c>
    </row>
    <row r="30" spans="1:29" x14ac:dyDescent="0.25">
      <c r="A30">
        <v>2.7000000000000001E-3</v>
      </c>
      <c r="B30">
        <v>60700</v>
      </c>
      <c r="C30" s="7">
        <v>13180</v>
      </c>
      <c r="D30" s="8">
        <v>44.849999999999987</v>
      </c>
      <c r="E30" s="29">
        <v>985.21801794434327</v>
      </c>
      <c r="F30" s="8">
        <v>1.2178762075280372</v>
      </c>
      <c r="G30">
        <v>3.7940264052232813</v>
      </c>
      <c r="H30" t="s">
        <v>58</v>
      </c>
      <c r="I30">
        <v>844743</v>
      </c>
      <c r="J30">
        <v>21900</v>
      </c>
      <c r="K30" s="8">
        <v>40.920000000000023</v>
      </c>
      <c r="L30" s="29">
        <v>980.29576318854174</v>
      </c>
      <c r="M30" s="8">
        <v>1.2138027737065498</v>
      </c>
      <c r="N30">
        <v>32.120658508632829</v>
      </c>
      <c r="O30" t="s">
        <v>158</v>
      </c>
      <c r="W30">
        <v>23900000</v>
      </c>
      <c r="X30">
        <v>281000</v>
      </c>
      <c r="Y30" s="8">
        <v>28.919000000000004</v>
      </c>
      <c r="Z30" s="29">
        <v>1009.0524147582873</v>
      </c>
      <c r="AA30" s="8">
        <v>0.83595657812201418</v>
      </c>
      <c r="AB30">
        <v>101.74377833594123</v>
      </c>
      <c r="AC30" t="s">
        <v>181</v>
      </c>
    </row>
    <row r="31" spans="1:29" x14ac:dyDescent="0.25">
      <c r="A31">
        <v>0</v>
      </c>
      <c r="B31">
        <v>58700</v>
      </c>
      <c r="C31" s="7">
        <v>13180</v>
      </c>
      <c r="D31" s="8">
        <v>44.840000000000011</v>
      </c>
      <c r="E31" s="29">
        <v>986.39292801477791</v>
      </c>
      <c r="F31" s="8">
        <v>1.206684915715857</v>
      </c>
      <c r="G31">
        <v>3.7030452722218374</v>
      </c>
      <c r="H31" t="s">
        <v>59</v>
      </c>
      <c r="W31">
        <v>961000</v>
      </c>
      <c r="X31">
        <v>2453</v>
      </c>
      <c r="Y31" s="8">
        <v>44.289999999999992</v>
      </c>
      <c r="Z31" s="29">
        <v>848.77998515250727</v>
      </c>
      <c r="AA31" s="8">
        <v>3.3354570228706053</v>
      </c>
      <c r="AB31">
        <v>117.45472443533163</v>
      </c>
      <c r="AC31" t="s">
        <v>182</v>
      </c>
    </row>
    <row r="32" spans="1:29" x14ac:dyDescent="0.25">
      <c r="A32">
        <v>8.6E-3</v>
      </c>
      <c r="B32">
        <v>66400</v>
      </c>
      <c r="C32" s="7">
        <v>13180</v>
      </c>
      <c r="D32" s="8">
        <v>44.840000000000011</v>
      </c>
      <c r="E32" s="29">
        <v>986.39292801477791</v>
      </c>
      <c r="F32" s="8">
        <v>1.206684915715857</v>
      </c>
      <c r="G32">
        <v>4.1887939706223172</v>
      </c>
      <c r="H32" t="s">
        <v>60</v>
      </c>
      <c r="W32">
        <v>967000</v>
      </c>
      <c r="X32">
        <v>2453</v>
      </c>
      <c r="Y32" s="8">
        <v>44.276400000000017</v>
      </c>
      <c r="Z32" s="29">
        <v>842.45019331340131</v>
      </c>
      <c r="AA32" s="8">
        <v>3.4915569886081799</v>
      </c>
      <c r="AB32">
        <v>112.90412021974919</v>
      </c>
      <c r="AC32" t="s">
        <v>183</v>
      </c>
    </row>
    <row r="33" spans="1:29" x14ac:dyDescent="0.25">
      <c r="A33">
        <v>0.9456</v>
      </c>
      <c r="B33">
        <v>65900</v>
      </c>
      <c r="C33" s="7">
        <v>13180</v>
      </c>
      <c r="D33" s="8">
        <v>44.840000000000011</v>
      </c>
      <c r="E33" s="29">
        <v>986.39292801477791</v>
      </c>
      <c r="F33" s="8">
        <v>1.206684915715857</v>
      </c>
      <c r="G33">
        <v>4.157251847349559</v>
      </c>
      <c r="H33" t="s">
        <v>61</v>
      </c>
      <c r="W33">
        <v>952000</v>
      </c>
      <c r="X33">
        <v>2453</v>
      </c>
      <c r="Y33" s="8">
        <v>44.259399999999992</v>
      </c>
      <c r="Z33" s="29">
        <v>832.97596464031608</v>
      </c>
      <c r="AA33" s="8">
        <v>3.738568492487262</v>
      </c>
      <c r="AB33">
        <v>103.80877319859178</v>
      </c>
      <c r="AC33" t="s">
        <v>184</v>
      </c>
    </row>
    <row r="34" spans="1:29" x14ac:dyDescent="0.25">
      <c r="A34">
        <v>3.2399999999999998E-2</v>
      </c>
      <c r="B34">
        <v>67700</v>
      </c>
      <c r="C34" s="7">
        <v>13180</v>
      </c>
      <c r="D34" s="8">
        <v>44.840000000000011</v>
      </c>
      <c r="E34" s="29">
        <v>986.39292801477791</v>
      </c>
      <c r="F34" s="8">
        <v>1.206684915715857</v>
      </c>
      <c r="G34">
        <v>4.2708034911314892</v>
      </c>
      <c r="H34" t="s">
        <v>62</v>
      </c>
      <c r="W34">
        <v>845000</v>
      </c>
      <c r="X34">
        <v>2453</v>
      </c>
      <c r="Y34" s="8">
        <v>44.270899999999983</v>
      </c>
      <c r="Z34" s="29">
        <v>836.46720563285703</v>
      </c>
      <c r="AA34" s="8">
        <v>3.645951208947031</v>
      </c>
      <c r="AB34">
        <v>94.481832561474661</v>
      </c>
      <c r="AC34" t="s">
        <v>185</v>
      </c>
    </row>
    <row r="35" spans="1:29" x14ac:dyDescent="0.25">
      <c r="A35">
        <v>0</v>
      </c>
      <c r="B35">
        <v>70900</v>
      </c>
      <c r="C35" s="7">
        <v>13180</v>
      </c>
      <c r="D35" s="8">
        <v>44.87</v>
      </c>
      <c r="E35" s="29">
        <v>982.52002485242497</v>
      </c>
      <c r="F35" s="8">
        <v>1.2438531501162189</v>
      </c>
      <c r="G35">
        <v>4.339022768204746</v>
      </c>
      <c r="H35" t="s">
        <v>63</v>
      </c>
      <c r="W35">
        <v>820000</v>
      </c>
      <c r="X35">
        <v>2453</v>
      </c>
      <c r="Y35" s="8">
        <v>44.27</v>
      </c>
      <c r="Z35" s="29">
        <v>835.23365261578908</v>
      </c>
      <c r="AA35" s="8">
        <v>3.6786022748993723</v>
      </c>
      <c r="AB35">
        <v>90.872707770597628</v>
      </c>
      <c r="AC35" t="s">
        <v>186</v>
      </c>
    </row>
    <row r="36" spans="1:29" x14ac:dyDescent="0.25">
      <c r="A36">
        <v>2.1999999999999999E-2</v>
      </c>
      <c r="B36">
        <v>35900</v>
      </c>
      <c r="C36" s="7">
        <v>8100</v>
      </c>
      <c r="D36" s="8">
        <v>69.84</v>
      </c>
      <c r="E36" s="29">
        <v>1005.4657019374379</v>
      </c>
      <c r="F36" s="8">
        <v>1.0733217383436799</v>
      </c>
      <c r="G36">
        <v>4.1376967081732285</v>
      </c>
      <c r="H36" t="s">
        <v>64</v>
      </c>
      <c r="W36">
        <v>1090000</v>
      </c>
      <c r="X36">
        <v>2752</v>
      </c>
      <c r="Y36" s="8">
        <v>44.240899999999996</v>
      </c>
      <c r="Z36" s="29">
        <v>842.13988107378066</v>
      </c>
      <c r="AA36" s="8">
        <v>3.4975278916013384</v>
      </c>
      <c r="AB36">
        <v>113.24443826350908</v>
      </c>
      <c r="AC36" t="s">
        <v>187</v>
      </c>
    </row>
    <row r="37" spans="1:29" x14ac:dyDescent="0.25">
      <c r="A37">
        <v>121.4797578317506</v>
      </c>
      <c r="B37">
        <v>38300</v>
      </c>
      <c r="C37" s="7">
        <v>8100</v>
      </c>
      <c r="D37" s="8">
        <v>69.83</v>
      </c>
      <c r="E37" s="29">
        <v>1005.4657019374379</v>
      </c>
      <c r="F37" s="8">
        <v>1.0733217383436799</v>
      </c>
      <c r="G37">
        <v>4.4143115298895443</v>
      </c>
      <c r="H37" t="s">
        <v>65</v>
      </c>
      <c r="W37">
        <v>785000</v>
      </c>
      <c r="X37">
        <v>2752</v>
      </c>
      <c r="Y37" s="8">
        <v>44.25</v>
      </c>
      <c r="Z37" s="29">
        <v>841.82966139535711</v>
      </c>
      <c r="AA37" s="8">
        <v>3.5058903348337265</v>
      </c>
      <c r="AB37">
        <v>81.362240623759888</v>
      </c>
      <c r="AC37" t="s">
        <v>188</v>
      </c>
    </row>
    <row r="38" spans="1:29" x14ac:dyDescent="0.25">
      <c r="A38">
        <v>18.187665801037486</v>
      </c>
      <c r="B38">
        <v>40200</v>
      </c>
      <c r="C38" s="7">
        <v>8100</v>
      </c>
      <c r="D38" s="8">
        <v>69.83</v>
      </c>
      <c r="E38" s="29">
        <v>1004.6302895513003</v>
      </c>
      <c r="F38" s="8">
        <v>1.0813673945044258</v>
      </c>
      <c r="G38">
        <v>4.5988253131953671</v>
      </c>
      <c r="H38" t="s">
        <v>66</v>
      </c>
      <c r="W38">
        <v>851000</v>
      </c>
      <c r="X38">
        <v>2752</v>
      </c>
      <c r="Y38" s="8">
        <v>44.25</v>
      </c>
      <c r="Z38" s="29">
        <v>841.82966139535711</v>
      </c>
      <c r="AA38" s="8">
        <v>3.5058903348337265</v>
      </c>
      <c r="AB38">
        <v>88.202887606139711</v>
      </c>
      <c r="AC38" t="s">
        <v>189</v>
      </c>
    </row>
    <row r="39" spans="1:29" x14ac:dyDescent="0.25">
      <c r="A39">
        <v>15.241364653485215</v>
      </c>
      <c r="B39">
        <v>37000</v>
      </c>
      <c r="C39" s="7">
        <v>8100</v>
      </c>
      <c r="D39" s="8">
        <v>69.83</v>
      </c>
      <c r="E39" s="29">
        <v>1005.226955305664</v>
      </c>
      <c r="F39" s="8">
        <v>1.0756174203283508</v>
      </c>
      <c r="G39">
        <v>4.2553768578040563</v>
      </c>
      <c r="H39" t="s">
        <v>67</v>
      </c>
      <c r="W39">
        <v>1226000</v>
      </c>
      <c r="X39">
        <v>2752</v>
      </c>
      <c r="Y39" s="8">
        <v>44.240000000000009</v>
      </c>
      <c r="Z39" s="29">
        <v>841.82966139535711</v>
      </c>
      <c r="AA39" s="8">
        <v>3.5053549295252506</v>
      </c>
      <c r="AB39">
        <v>127.08960861399771</v>
      </c>
      <c r="AC39" t="s">
        <v>190</v>
      </c>
    </row>
    <row r="40" spans="1:29" x14ac:dyDescent="0.25">
      <c r="A40">
        <v>30.945672700202138</v>
      </c>
      <c r="B40">
        <v>40200</v>
      </c>
      <c r="C40" s="7">
        <v>8100</v>
      </c>
      <c r="D40" s="8">
        <v>69.83</v>
      </c>
      <c r="E40" s="29">
        <v>1005.226955305664</v>
      </c>
      <c r="F40" s="8">
        <v>1.0756174203283508</v>
      </c>
      <c r="G40">
        <v>4.6234094509114341</v>
      </c>
      <c r="H40" t="s">
        <v>68</v>
      </c>
      <c r="W40">
        <v>976000</v>
      </c>
      <c r="X40">
        <v>2752</v>
      </c>
      <c r="Y40" s="8">
        <v>44.240000000000009</v>
      </c>
      <c r="Z40" s="29">
        <v>841.82966139535711</v>
      </c>
      <c r="AA40" s="8">
        <v>3.5053549295252506</v>
      </c>
      <c r="AB40">
        <v>101.17410930445496</v>
      </c>
      <c r="AC40" t="s">
        <v>191</v>
      </c>
    </row>
    <row r="41" spans="1:29" x14ac:dyDescent="0.25">
      <c r="A41">
        <v>4.2996845865336839</v>
      </c>
      <c r="B41">
        <v>41100</v>
      </c>
      <c r="C41" s="7">
        <v>8100</v>
      </c>
      <c r="D41" s="8">
        <v>69.83</v>
      </c>
      <c r="E41" s="29">
        <v>1005.226955305664</v>
      </c>
      <c r="F41" s="8">
        <v>1.0756174203283508</v>
      </c>
      <c r="G41">
        <v>4.7269186177228839</v>
      </c>
      <c r="H41" t="s">
        <v>69</v>
      </c>
      <c r="W41">
        <v>846000</v>
      </c>
      <c r="X41">
        <v>2752</v>
      </c>
      <c r="Y41" s="8">
        <v>44.240600000000001</v>
      </c>
      <c r="Z41" s="29">
        <v>847.84366739303243</v>
      </c>
      <c r="AA41" s="8">
        <v>3.3557200286569682</v>
      </c>
      <c r="AB41">
        <v>91.608593110405479</v>
      </c>
      <c r="AC41" t="s">
        <v>192</v>
      </c>
    </row>
    <row r="42" spans="1:29" x14ac:dyDescent="0.25">
      <c r="A42">
        <v>57.924066777312376</v>
      </c>
      <c r="B42">
        <v>42300</v>
      </c>
      <c r="C42" s="7">
        <v>8100</v>
      </c>
      <c r="D42" s="8">
        <v>69.83</v>
      </c>
      <c r="E42" s="29">
        <v>1005.4657019374379</v>
      </c>
      <c r="F42" s="8">
        <v>1.0733217383436799</v>
      </c>
      <c r="G42">
        <v>4.8753362327500716</v>
      </c>
      <c r="H42" t="s">
        <v>70</v>
      </c>
      <c r="W42">
        <v>953000</v>
      </c>
      <c r="X42">
        <v>2752</v>
      </c>
      <c r="Y42" s="8">
        <v>44.2408</v>
      </c>
      <c r="Z42" s="29">
        <v>844.00314366903365</v>
      </c>
      <c r="AA42" s="8">
        <v>3.4505793935701363</v>
      </c>
      <c r="AB42">
        <v>100.35810371337976</v>
      </c>
      <c r="AC42" t="s">
        <v>193</v>
      </c>
    </row>
    <row r="43" spans="1:29" x14ac:dyDescent="0.25">
      <c r="A43">
        <v>4.2300000000000004</v>
      </c>
      <c r="B43">
        <v>52942</v>
      </c>
      <c r="C43">
        <v>11650</v>
      </c>
      <c r="D43" s="8">
        <v>59.780800000000013</v>
      </c>
      <c r="E43" s="29">
        <v>1004.0339106054904</v>
      </c>
      <c r="F43" s="8">
        <v>1.0873209231890391</v>
      </c>
      <c r="G43">
        <v>4.1916107146117874</v>
      </c>
      <c r="H43" t="s">
        <v>71</v>
      </c>
      <c r="W43">
        <v>667000</v>
      </c>
      <c r="X43">
        <v>2848</v>
      </c>
      <c r="Y43" s="8">
        <v>44.370100000000001</v>
      </c>
      <c r="Z43" s="29">
        <v>906.95091169096145</v>
      </c>
      <c r="AA43" s="8">
        <v>2.1824143331394041</v>
      </c>
      <c r="AB43">
        <v>107.31208764806414</v>
      </c>
      <c r="AC43" t="s">
        <v>194</v>
      </c>
    </row>
    <row r="44" spans="1:29" x14ac:dyDescent="0.25">
      <c r="A44" t="s">
        <v>312</v>
      </c>
      <c r="B44">
        <v>54994</v>
      </c>
      <c r="C44">
        <v>11650</v>
      </c>
      <c r="D44" s="8">
        <v>59.781129999999976</v>
      </c>
      <c r="E44" s="29">
        <v>1003.7954393099322</v>
      </c>
      <c r="F44" s="8">
        <v>1.0896285103355712</v>
      </c>
      <c r="G44">
        <v>4.3448540709491548</v>
      </c>
      <c r="H44" t="s">
        <v>72</v>
      </c>
      <c r="W44">
        <v>715000</v>
      </c>
      <c r="X44">
        <v>2848</v>
      </c>
      <c r="Y44" s="8">
        <v>44.365499999999983</v>
      </c>
      <c r="Z44" s="29">
        <v>902.45728464614308</v>
      </c>
      <c r="AA44" s="8">
        <v>2.255584445765876</v>
      </c>
      <c r="AB44">
        <v>111.30302448121047</v>
      </c>
      <c r="AC44" t="s">
        <v>195</v>
      </c>
    </row>
    <row r="45" spans="1:29" x14ac:dyDescent="0.25">
      <c r="A45" t="s">
        <v>26</v>
      </c>
      <c r="B45">
        <v>54075</v>
      </c>
      <c r="C45">
        <v>11650</v>
      </c>
      <c r="D45" s="8">
        <v>59.780960000000029</v>
      </c>
      <c r="E45" s="29">
        <v>1004.3917035618575</v>
      </c>
      <c r="F45" s="8">
        <v>1.0838636597561402</v>
      </c>
      <c r="G45">
        <v>4.2949708054430333</v>
      </c>
      <c r="H45" t="s">
        <v>73</v>
      </c>
      <c r="W45">
        <v>644000</v>
      </c>
      <c r="X45">
        <v>2848</v>
      </c>
      <c r="Y45" s="8">
        <v>44.365499999999983</v>
      </c>
      <c r="Z45" s="29">
        <v>902.45728464614308</v>
      </c>
      <c r="AA45" s="8">
        <v>2.255584445765876</v>
      </c>
      <c r="AB45">
        <v>100.25055631594341</v>
      </c>
      <c r="AC45" t="s">
        <v>196</v>
      </c>
    </row>
    <row r="46" spans="1:29" x14ac:dyDescent="0.25">
      <c r="A46">
        <v>288.14999999999998</v>
      </c>
      <c r="B46">
        <v>57567</v>
      </c>
      <c r="C46">
        <v>11650</v>
      </c>
      <c r="D46" s="8">
        <v>59.781580000000012</v>
      </c>
      <c r="E46" s="29">
        <v>1004.1531634550316</v>
      </c>
      <c r="F46" s="8">
        <v>1.0861672522890695</v>
      </c>
      <c r="G46">
        <v>4.5626298363318298</v>
      </c>
      <c r="H46" t="s">
        <v>74</v>
      </c>
      <c r="W46">
        <v>577000</v>
      </c>
      <c r="X46">
        <v>2848</v>
      </c>
      <c r="Y46" s="8">
        <v>44.363699999999994</v>
      </c>
      <c r="Z46" s="29">
        <v>907.06073825166766</v>
      </c>
      <c r="AA46" s="8">
        <v>2.1804714967779955</v>
      </c>
      <c r="AB46">
        <v>92.914910791594309</v>
      </c>
      <c r="AC46" t="s">
        <v>197</v>
      </c>
    </row>
    <row r="47" spans="1:29" x14ac:dyDescent="0.25">
      <c r="A47">
        <v>6.4999999999999997E-3</v>
      </c>
      <c r="B47">
        <v>61760</v>
      </c>
      <c r="C47">
        <v>11650</v>
      </c>
      <c r="D47" s="8">
        <v>59.816459999999999</v>
      </c>
      <c r="E47" s="29">
        <v>1001.4132478567628</v>
      </c>
      <c r="F47" s="8">
        <v>1.1128206492585897</v>
      </c>
      <c r="G47">
        <v>4.7777173678871927</v>
      </c>
      <c r="H47" t="s">
        <v>75</v>
      </c>
      <c r="W47">
        <v>674000</v>
      </c>
      <c r="X47">
        <v>2848</v>
      </c>
      <c r="Y47" s="8">
        <v>44.364600000000003</v>
      </c>
      <c r="Z47" s="29">
        <v>906.40194039064704</v>
      </c>
      <c r="AA47" s="8">
        <v>2.1910882543240002</v>
      </c>
      <c r="AB47">
        <v>108.00902378247679</v>
      </c>
      <c r="AC47" t="s">
        <v>198</v>
      </c>
    </row>
    <row r="48" spans="1:29" x14ac:dyDescent="0.25">
      <c r="A48">
        <v>287.05</v>
      </c>
      <c r="B48">
        <v>56640</v>
      </c>
      <c r="C48">
        <v>11650</v>
      </c>
      <c r="D48" s="8">
        <v>59.813839999999999</v>
      </c>
      <c r="E48" s="29">
        <v>1002.3655744809605</v>
      </c>
      <c r="F48" s="8">
        <v>1.1035033167419219</v>
      </c>
      <c r="G48">
        <v>4.4186331369585554</v>
      </c>
      <c r="H48" t="s">
        <v>76</v>
      </c>
      <c r="W48">
        <v>696000</v>
      </c>
      <c r="X48">
        <v>2848</v>
      </c>
      <c r="Y48" s="8">
        <v>44.368899999999996</v>
      </c>
      <c r="Z48" s="29">
        <v>906.07268678395826</v>
      </c>
      <c r="AA48" s="8">
        <v>2.1965227691243574</v>
      </c>
      <c r="AB48">
        <v>111.25858830470166</v>
      </c>
      <c r="AC48" t="s">
        <v>199</v>
      </c>
    </row>
    <row r="49" spans="1:29" x14ac:dyDescent="0.25">
      <c r="A49">
        <v>9.8066499999999994</v>
      </c>
      <c r="B49">
        <v>58949</v>
      </c>
      <c r="C49">
        <v>11650</v>
      </c>
      <c r="D49" s="8">
        <v>59.813950000000013</v>
      </c>
      <c r="E49" s="29">
        <v>1002.8420127176271</v>
      </c>
      <c r="F49" s="8">
        <v>1.0988589526782917</v>
      </c>
      <c r="G49">
        <v>4.6182010393932433</v>
      </c>
      <c r="H49" t="s">
        <v>77</v>
      </c>
      <c r="W49">
        <v>2310000</v>
      </c>
      <c r="X49">
        <v>7091</v>
      </c>
      <c r="Y49" s="8">
        <v>43.376300000000008</v>
      </c>
      <c r="Z49" s="29">
        <v>861.55511412326507</v>
      </c>
      <c r="AA49" s="8">
        <v>2.9988758493950347</v>
      </c>
      <c r="AB49">
        <v>108.62905657127905</v>
      </c>
      <c r="AC49" t="s">
        <v>200</v>
      </c>
    </row>
    <row r="50" spans="1:29" x14ac:dyDescent="0.25">
      <c r="A50">
        <v>1013.25</v>
      </c>
      <c r="B50">
        <v>57230</v>
      </c>
      <c r="C50">
        <v>11650</v>
      </c>
      <c r="D50" s="8">
        <v>59.813670000000016</v>
      </c>
      <c r="E50" s="29">
        <v>1002.7228859710378</v>
      </c>
      <c r="F50" s="8">
        <v>1.1000192907000226</v>
      </c>
      <c r="G50">
        <v>4.4788012208278065</v>
      </c>
      <c r="H50" t="s">
        <v>78</v>
      </c>
      <c r="W50">
        <v>2077000</v>
      </c>
      <c r="X50">
        <v>7091</v>
      </c>
      <c r="Y50" s="8">
        <v>43.985999999999997</v>
      </c>
      <c r="Z50" s="29">
        <v>875.44556521722711</v>
      </c>
      <c r="AA50" s="8">
        <v>2.7346690994873262</v>
      </c>
      <c r="AB50">
        <v>107.10857165629814</v>
      </c>
      <c r="AC50" t="s">
        <v>201</v>
      </c>
    </row>
    <row r="51" spans="1:29" x14ac:dyDescent="0.25">
      <c r="A51">
        <v>1</v>
      </c>
      <c r="B51">
        <v>32489</v>
      </c>
      <c r="C51">
        <v>6070</v>
      </c>
      <c r="D51" s="8">
        <v>61.666740000000026</v>
      </c>
      <c r="E51" s="29">
        <v>998.08587242487897</v>
      </c>
      <c r="F51" s="8">
        <v>1.1456662236359227</v>
      </c>
      <c r="G51">
        <v>4.6789501560550493</v>
      </c>
      <c r="H51" t="s">
        <v>79</v>
      </c>
      <c r="W51">
        <v>770000</v>
      </c>
      <c r="X51">
        <v>4040</v>
      </c>
      <c r="Y51" s="8">
        <v>64.384299999999996</v>
      </c>
      <c r="Z51" s="29">
        <v>959.31044887615883</v>
      </c>
      <c r="AA51" s="8">
        <v>1.5865703822201682</v>
      </c>
      <c r="AB51">
        <v>120.12959622959347</v>
      </c>
      <c r="AC51" t="s">
        <v>202</v>
      </c>
    </row>
    <row r="52" spans="1:29" x14ac:dyDescent="0.25">
      <c r="A52">
        <v>2.2999999999999998</v>
      </c>
      <c r="B52">
        <v>30114</v>
      </c>
      <c r="C52">
        <v>6070</v>
      </c>
      <c r="D52" s="8">
        <v>61.666899999999998</v>
      </c>
      <c r="E52" s="29">
        <v>997.37402948436215</v>
      </c>
      <c r="F52" s="8">
        <v>1.152800964578947</v>
      </c>
      <c r="G52">
        <v>4.3100697556858103</v>
      </c>
      <c r="H52" t="s">
        <v>80</v>
      </c>
      <c r="W52">
        <v>730000</v>
      </c>
      <c r="X52">
        <v>4040</v>
      </c>
      <c r="Y52" s="8">
        <v>64.383600000000015</v>
      </c>
      <c r="Z52" s="29">
        <v>959.54032608739942</v>
      </c>
      <c r="AA52" s="8">
        <v>1.5836256389069054</v>
      </c>
      <c r="AB52">
        <v>114.10087388560704</v>
      </c>
      <c r="AC52" t="s">
        <v>203</v>
      </c>
    </row>
    <row r="53" spans="1:29" x14ac:dyDescent="0.25">
      <c r="A53">
        <v>2</v>
      </c>
      <c r="B53">
        <v>28002</v>
      </c>
      <c r="C53">
        <v>6070</v>
      </c>
      <c r="D53" s="8">
        <v>61.666239999999995</v>
      </c>
      <c r="E53" s="29">
        <v>995.83311335690837</v>
      </c>
      <c r="F53" s="8">
        <v>1.1683437601187838</v>
      </c>
      <c r="G53">
        <v>3.9544727934182196</v>
      </c>
      <c r="H53" t="s">
        <v>81</v>
      </c>
      <c r="W53">
        <v>860000</v>
      </c>
      <c r="X53">
        <v>4040</v>
      </c>
      <c r="Y53" s="8">
        <v>64.364400000000003</v>
      </c>
      <c r="Z53" s="29">
        <v>960.69038131138223</v>
      </c>
      <c r="AA53" s="8">
        <v>1.5689614477250877</v>
      </c>
      <c r="AB53">
        <v>135.67655689524119</v>
      </c>
      <c r="AC53" t="s">
        <v>204</v>
      </c>
    </row>
    <row r="54" spans="1:29" x14ac:dyDescent="0.25">
      <c r="A54">
        <v>1E-10</v>
      </c>
      <c r="B54">
        <v>31803</v>
      </c>
      <c r="C54">
        <v>6070</v>
      </c>
      <c r="D54" s="8">
        <v>61.66594000000002</v>
      </c>
      <c r="E54" s="29">
        <v>997.25542897247374</v>
      </c>
      <c r="F54" s="8">
        <v>1.1539924603390563</v>
      </c>
      <c r="G54">
        <v>4.5471083412087872</v>
      </c>
      <c r="H54" t="s">
        <v>82</v>
      </c>
      <c r="W54">
        <v>820000</v>
      </c>
      <c r="X54">
        <v>4040</v>
      </c>
      <c r="Y54" s="8">
        <v>64.362899999999996</v>
      </c>
      <c r="Z54" s="29">
        <v>960.8054481938874</v>
      </c>
      <c r="AA54" s="8">
        <v>1.5675004630051796</v>
      </c>
      <c r="AB54">
        <v>129.48659462630874</v>
      </c>
      <c r="AC54" t="s">
        <v>205</v>
      </c>
    </row>
    <row r="55" spans="1:29" x14ac:dyDescent="0.25">
      <c r="A55">
        <v>0</v>
      </c>
      <c r="B55">
        <v>30371</v>
      </c>
      <c r="C55">
        <v>6070</v>
      </c>
      <c r="D55" s="8">
        <v>61.665590000000009</v>
      </c>
      <c r="E55" s="29">
        <v>995.83311335690837</v>
      </c>
      <c r="F55" s="8">
        <v>1.1683437601187838</v>
      </c>
      <c r="G55">
        <v>4.289025541350787</v>
      </c>
      <c r="H55" t="s">
        <v>83</v>
      </c>
      <c r="W55">
        <v>820000</v>
      </c>
      <c r="X55">
        <v>5210</v>
      </c>
      <c r="Y55" s="8">
        <v>63.9726</v>
      </c>
      <c r="Z55" s="29">
        <v>984.3962553480942</v>
      </c>
      <c r="AA55" s="8">
        <v>1.2899964389678633</v>
      </c>
      <c r="AB55">
        <v>122.00780603908285</v>
      </c>
      <c r="AC55" t="s">
        <v>206</v>
      </c>
    </row>
    <row r="56" spans="1:29" x14ac:dyDescent="0.25">
      <c r="A56">
        <v>0</v>
      </c>
      <c r="B56">
        <v>38182</v>
      </c>
      <c r="C56">
        <v>6070</v>
      </c>
      <c r="D56" s="8">
        <v>61.666500000000013</v>
      </c>
      <c r="E56" s="29">
        <v>998.08587242487897</v>
      </c>
      <c r="F56" s="8">
        <v>1.1456662236359227</v>
      </c>
      <c r="G56">
        <v>5.4988357554401155</v>
      </c>
      <c r="H56" t="s">
        <v>84</v>
      </c>
      <c r="W56">
        <v>930000</v>
      </c>
      <c r="X56">
        <v>5210</v>
      </c>
      <c r="Y56" s="8">
        <v>63.97379999999999</v>
      </c>
      <c r="Z56" s="29">
        <v>983.92692597039127</v>
      </c>
      <c r="AA56" s="8">
        <v>1.2951229299976648</v>
      </c>
      <c r="AB56">
        <v>137.82697761286389</v>
      </c>
      <c r="AC56" t="s">
        <v>207</v>
      </c>
    </row>
    <row r="57" spans="1:29" x14ac:dyDescent="0.25">
      <c r="A57">
        <v>0</v>
      </c>
      <c r="B57">
        <v>30770</v>
      </c>
      <c r="C57">
        <v>6070</v>
      </c>
      <c r="D57" s="8">
        <v>61.666530000000009</v>
      </c>
      <c r="E57" s="29">
        <v>997.37402948436215</v>
      </c>
      <c r="F57" s="8">
        <v>1.152800964578947</v>
      </c>
      <c r="G57">
        <v>4.4039598320532765</v>
      </c>
      <c r="H57" t="s">
        <v>85</v>
      </c>
      <c r="W57">
        <v>890000</v>
      </c>
      <c r="X57">
        <v>5210</v>
      </c>
      <c r="Y57" s="8">
        <v>63.97650000000003</v>
      </c>
      <c r="Z57" s="29">
        <v>980.8806994926374</v>
      </c>
      <c r="AA57" s="8">
        <v>1.3287583690607618</v>
      </c>
      <c r="AB57">
        <v>128.56012038762395</v>
      </c>
      <c r="AC57" t="s">
        <v>208</v>
      </c>
    </row>
    <row r="58" spans="1:29" x14ac:dyDescent="0.25">
      <c r="A58">
        <v>0</v>
      </c>
      <c r="B58">
        <v>88806</v>
      </c>
      <c r="C58">
        <v>9690</v>
      </c>
      <c r="D58" s="8">
        <v>-43.576050000000002</v>
      </c>
      <c r="E58" s="29">
        <v>896.03337427100564</v>
      </c>
      <c r="F58" s="8">
        <v>2.3307613266593097</v>
      </c>
      <c r="G58">
        <v>3.9415984832838857</v>
      </c>
      <c r="H58" t="s">
        <v>86</v>
      </c>
      <c r="W58">
        <v>960000</v>
      </c>
      <c r="X58">
        <v>5210</v>
      </c>
      <c r="Y58" s="8">
        <v>63.982199999999999</v>
      </c>
      <c r="Z58" s="29">
        <v>979.00989751931627</v>
      </c>
      <c r="AA58" s="8">
        <v>1.3497319291363035</v>
      </c>
      <c r="AB58">
        <v>136.5167649151185</v>
      </c>
      <c r="AC58" t="s">
        <v>209</v>
      </c>
    </row>
    <row r="59" spans="1:29" x14ac:dyDescent="0.25">
      <c r="A59" t="s">
        <v>25</v>
      </c>
      <c r="B59">
        <v>93144</v>
      </c>
      <c r="C59">
        <v>9690</v>
      </c>
      <c r="D59" s="8">
        <v>-43.575810000000018</v>
      </c>
      <c r="E59" s="29">
        <v>896.0768749184723</v>
      </c>
      <c r="F59" s="8">
        <v>2.3300152760967987</v>
      </c>
      <c r="G59">
        <v>4.1354616011393128</v>
      </c>
      <c r="H59" t="s">
        <v>87</v>
      </c>
      <c r="W59">
        <v>1050000</v>
      </c>
      <c r="X59">
        <v>5210</v>
      </c>
      <c r="Y59" s="8">
        <v>63.983899999999977</v>
      </c>
      <c r="Z59" s="29">
        <v>980.41272784723037</v>
      </c>
      <c r="AA59" s="8">
        <v>1.3339818981231688</v>
      </c>
      <c r="AB59">
        <v>151.07814350463394</v>
      </c>
      <c r="AC59" t="s">
        <v>210</v>
      </c>
    </row>
    <row r="60" spans="1:29" x14ac:dyDescent="0.25">
      <c r="A60" t="s">
        <v>25</v>
      </c>
      <c r="B60">
        <v>90235</v>
      </c>
      <c r="C60">
        <v>9690</v>
      </c>
      <c r="D60" s="8">
        <v>-43.574520000000014</v>
      </c>
      <c r="E60" s="29">
        <v>895.54410980432294</v>
      </c>
      <c r="F60" s="8">
        <v>2.3390354456692495</v>
      </c>
      <c r="G60">
        <v>3.9908563532231951</v>
      </c>
      <c r="H60" t="s">
        <v>88</v>
      </c>
      <c r="W60">
        <v>920000</v>
      </c>
      <c r="X60">
        <v>5210</v>
      </c>
      <c r="Y60" s="8">
        <v>63.983799999999967</v>
      </c>
      <c r="Z60" s="29">
        <v>980.41272784723037</v>
      </c>
      <c r="AA60" s="8">
        <v>1.3339818981231688</v>
      </c>
      <c r="AB60">
        <v>132.3732304992983</v>
      </c>
      <c r="AC60" t="s">
        <v>211</v>
      </c>
    </row>
    <row r="61" spans="1:29" x14ac:dyDescent="0.25">
      <c r="A61" t="b">
        <v>0</v>
      </c>
      <c r="B61">
        <v>90203</v>
      </c>
      <c r="C61">
        <v>9690</v>
      </c>
      <c r="D61" s="8">
        <v>-43.57444000000001</v>
      </c>
      <c r="E61" s="29">
        <v>895.65281654203022</v>
      </c>
      <c r="F61" s="8">
        <v>2.3371814046525663</v>
      </c>
      <c r="G61">
        <v>3.9926058243260445</v>
      </c>
      <c r="H61" t="s">
        <v>89</v>
      </c>
      <c r="W61">
        <v>1260000</v>
      </c>
      <c r="X61">
        <v>8060</v>
      </c>
      <c r="Y61" s="8">
        <v>64.05919999999999</v>
      </c>
      <c r="Z61" s="29">
        <v>1001.7702844458784</v>
      </c>
      <c r="AA61" s="8">
        <v>1.1098761766658087</v>
      </c>
      <c r="AB61">
        <v>140.85133703287775</v>
      </c>
      <c r="AC61" t="s">
        <v>212</v>
      </c>
    </row>
    <row r="62" spans="1:29" x14ac:dyDescent="0.25">
      <c r="A62" t="b">
        <v>1</v>
      </c>
      <c r="B62">
        <v>91697</v>
      </c>
      <c r="C62">
        <v>9690</v>
      </c>
      <c r="D62" s="8">
        <v>-43.574350000000003</v>
      </c>
      <c r="E62" s="29">
        <v>895.25065497612252</v>
      </c>
      <c r="F62" s="8">
        <v>2.3440354369020628</v>
      </c>
      <c r="G62">
        <v>4.0468660616427785</v>
      </c>
      <c r="H62" t="s">
        <v>90</v>
      </c>
      <c r="W62">
        <v>1130000</v>
      </c>
      <c r="X62">
        <v>8060</v>
      </c>
      <c r="Y62" s="8">
        <v>64.089199999999977</v>
      </c>
      <c r="Z62" s="29">
        <v>1009.6512061769829</v>
      </c>
      <c r="AA62" s="8">
        <v>1.0337483595309924</v>
      </c>
      <c r="AB62">
        <v>135.62150776216043</v>
      </c>
      <c r="AC62" t="s">
        <v>213</v>
      </c>
    </row>
    <row r="63" spans="1:29" x14ac:dyDescent="0.25">
      <c r="A63" t="b">
        <v>0</v>
      </c>
      <c r="B63">
        <v>91685</v>
      </c>
      <c r="C63">
        <v>9690</v>
      </c>
      <c r="D63" s="8">
        <v>-43.577510000000004</v>
      </c>
      <c r="E63" s="29">
        <v>895.73978962511535</v>
      </c>
      <c r="F63" s="8">
        <v>2.3357975294812547</v>
      </c>
      <c r="G63">
        <v>4.0606071136987643</v>
      </c>
      <c r="H63" t="s">
        <v>91</v>
      </c>
      <c r="W63">
        <v>1260000</v>
      </c>
      <c r="X63">
        <v>8060</v>
      </c>
      <c r="Y63" s="8">
        <v>64.089600000000004</v>
      </c>
      <c r="Z63" s="29">
        <v>1010.6098708978809</v>
      </c>
      <c r="AA63" s="8">
        <v>1.0246987284545459</v>
      </c>
      <c r="AB63">
        <v>152.55951733256404</v>
      </c>
      <c r="AC63" t="s">
        <v>214</v>
      </c>
    </row>
    <row r="64" spans="1:29" x14ac:dyDescent="0.25">
      <c r="A64" t="b">
        <v>1</v>
      </c>
      <c r="B64">
        <v>90500</v>
      </c>
      <c r="C64">
        <v>9690</v>
      </c>
      <c r="D64" s="8">
        <v>-43.577870000000004</v>
      </c>
      <c r="E64" s="29">
        <v>895.26152228474587</v>
      </c>
      <c r="F64" s="8">
        <v>2.3439610077444648</v>
      </c>
      <c r="G64">
        <v>3.9941656548659723</v>
      </c>
      <c r="H64" t="s">
        <v>92</v>
      </c>
      <c r="W64">
        <v>1170000</v>
      </c>
      <c r="X64">
        <v>8060</v>
      </c>
      <c r="Y64" s="8">
        <v>64.0869</v>
      </c>
      <c r="Z64" s="29">
        <v>1010.6098708978809</v>
      </c>
      <c r="AA64" s="8">
        <v>1.0246987284545459</v>
      </c>
      <c r="AB64">
        <v>141.66240895166661</v>
      </c>
      <c r="AC64" t="s">
        <v>215</v>
      </c>
    </row>
    <row r="65" spans="1:29" x14ac:dyDescent="0.25">
      <c r="A65" t="b">
        <v>1</v>
      </c>
      <c r="B65">
        <v>69394</v>
      </c>
      <c r="C65">
        <v>12500</v>
      </c>
      <c r="D65" s="8">
        <v>-50.084300000000006</v>
      </c>
      <c r="E65" s="29">
        <v>979.5018719490796</v>
      </c>
      <c r="F65" s="8">
        <v>1.3373842663967552</v>
      </c>
      <c r="G65">
        <v>4.1640138225540344</v>
      </c>
      <c r="H65" t="s">
        <v>93</v>
      </c>
      <c r="W65">
        <v>1140000</v>
      </c>
      <c r="X65">
        <v>8060</v>
      </c>
      <c r="Y65" s="8">
        <v>64.091699999999975</v>
      </c>
      <c r="Z65" s="29">
        <v>1010.1304464477486</v>
      </c>
      <c r="AA65" s="8">
        <v>1.0292189219646122</v>
      </c>
      <c r="AB65">
        <v>137.4238297964348</v>
      </c>
      <c r="AC65" t="s">
        <v>216</v>
      </c>
    </row>
    <row r="66" spans="1:29" x14ac:dyDescent="0.25">
      <c r="A66">
        <v>1000</v>
      </c>
      <c r="B66">
        <v>65293</v>
      </c>
      <c r="C66">
        <v>12500</v>
      </c>
      <c r="D66" s="8">
        <v>-50.084099999999999</v>
      </c>
      <c r="E66" s="29">
        <v>981.09719754184732</v>
      </c>
      <c r="F66" s="8">
        <v>1.3205513694146214</v>
      </c>
      <c r="G66">
        <v>3.9678730981113071</v>
      </c>
      <c r="H66" t="s">
        <v>94</v>
      </c>
      <c r="W66">
        <v>1100000</v>
      </c>
      <c r="X66">
        <v>8060</v>
      </c>
      <c r="Y66" s="8">
        <v>64.091699999999975</v>
      </c>
      <c r="Z66" s="29">
        <v>1010.1304464477486</v>
      </c>
      <c r="AA66" s="8">
        <v>1.0292189219646122</v>
      </c>
      <c r="AB66">
        <v>132.60194103164761</v>
      </c>
      <c r="AC66" t="s">
        <v>217</v>
      </c>
    </row>
    <row r="67" spans="1:29" x14ac:dyDescent="0.25">
      <c r="A67">
        <v>5</v>
      </c>
      <c r="B67">
        <v>73740</v>
      </c>
      <c r="C67">
        <v>12500</v>
      </c>
      <c r="D67" s="8">
        <v>-50.082599999999992</v>
      </c>
      <c r="E67" s="29">
        <v>972.99390986096546</v>
      </c>
      <c r="F67" s="8">
        <v>1.4078502991197122</v>
      </c>
      <c r="G67">
        <v>4.2033263101997482</v>
      </c>
      <c r="H67" t="s">
        <v>95</v>
      </c>
      <c r="W67">
        <v>990000</v>
      </c>
      <c r="X67">
        <v>8060</v>
      </c>
      <c r="Y67" s="8">
        <v>64.09350000000002</v>
      </c>
      <c r="Z67" s="29">
        <v>1009.8908032933289</v>
      </c>
      <c r="AA67" s="8">
        <v>1.0314824811891727</v>
      </c>
      <c r="AB67">
        <v>119.07985482942975</v>
      </c>
      <c r="AC67" t="s">
        <v>218</v>
      </c>
    </row>
    <row r="68" spans="1:29" x14ac:dyDescent="0.25">
      <c r="A68">
        <v>109</v>
      </c>
      <c r="B68">
        <v>66010</v>
      </c>
      <c r="C68">
        <v>12500</v>
      </c>
      <c r="D68" s="8">
        <v>-50.082999999999991</v>
      </c>
      <c r="E68" s="29">
        <v>979.07766358265258</v>
      </c>
      <c r="F68" s="8">
        <v>1.3418881941430103</v>
      </c>
      <c r="G68">
        <v>3.9476609997869874</v>
      </c>
      <c r="H68" t="s">
        <v>96</v>
      </c>
      <c r="W68">
        <v>1070000</v>
      </c>
      <c r="X68">
        <v>8060</v>
      </c>
      <c r="Y68" s="8">
        <v>64.087100000000007</v>
      </c>
      <c r="Z68" s="29">
        <v>1010.010619115357</v>
      </c>
      <c r="AA68" s="8">
        <v>1.0303504121935181</v>
      </c>
      <c r="AB68">
        <v>128.84387763687153</v>
      </c>
      <c r="AC68" t="s">
        <v>219</v>
      </c>
    </row>
    <row r="69" spans="1:29" x14ac:dyDescent="0.25">
      <c r="A69">
        <v>29</v>
      </c>
      <c r="B69">
        <v>66641</v>
      </c>
      <c r="C69">
        <v>12500</v>
      </c>
      <c r="D69" s="8">
        <v>-50.082399999999986</v>
      </c>
      <c r="E69" s="29">
        <v>978.94213525400812</v>
      </c>
      <c r="F69" s="8">
        <v>1.3433295799228817</v>
      </c>
      <c r="G69">
        <v>3.9811210028761348</v>
      </c>
      <c r="H69" t="s">
        <v>97</v>
      </c>
      <c r="W69">
        <v>1530000</v>
      </c>
      <c r="X69">
        <v>10330</v>
      </c>
      <c r="Y69" s="8">
        <v>64.164500000000018</v>
      </c>
      <c r="Z69" s="29">
        <v>997.61126477180028</v>
      </c>
      <c r="AA69" s="8">
        <v>1.1513741760211236</v>
      </c>
      <c r="AB69">
        <v>128.63958335449311</v>
      </c>
      <c r="AC69" t="s">
        <v>220</v>
      </c>
    </row>
    <row r="70" spans="1:29" x14ac:dyDescent="0.25">
      <c r="A70">
        <v>1</v>
      </c>
      <c r="B70">
        <v>73963</v>
      </c>
      <c r="C70">
        <v>12500</v>
      </c>
      <c r="D70" s="8">
        <v>-50.079699999999988</v>
      </c>
      <c r="E70" s="29">
        <v>978.60104498480359</v>
      </c>
      <c r="F70" s="8">
        <v>1.3469620120684647</v>
      </c>
      <c r="G70">
        <v>4.4066202001275538</v>
      </c>
      <c r="H70" t="s">
        <v>98</v>
      </c>
      <c r="W70">
        <v>1170000</v>
      </c>
      <c r="X70">
        <v>10330</v>
      </c>
      <c r="Y70" s="8">
        <v>64.164900000000003</v>
      </c>
      <c r="Z70" s="29">
        <v>998.67938908228575</v>
      </c>
      <c r="AA70" s="8">
        <v>1.1406250699366192</v>
      </c>
      <c r="AB70">
        <v>99.298486133996974</v>
      </c>
      <c r="AC70" t="s">
        <v>221</v>
      </c>
    </row>
    <row r="71" spans="1:29" x14ac:dyDescent="0.25">
      <c r="A71">
        <v>112</v>
      </c>
      <c r="B71">
        <v>66531</v>
      </c>
      <c r="C71">
        <v>12500</v>
      </c>
      <c r="D71" s="8">
        <v>-50.079599999999985</v>
      </c>
      <c r="E71" s="29">
        <v>978.64542799680589</v>
      </c>
      <c r="F71" s="8">
        <v>1.3464886849878437</v>
      </c>
      <c r="G71">
        <v>3.9652246136907916</v>
      </c>
      <c r="H71" t="s">
        <v>99</v>
      </c>
      <c r="W71">
        <v>1550000</v>
      </c>
      <c r="X71">
        <v>10330</v>
      </c>
      <c r="Y71" s="8">
        <v>64.156200000000013</v>
      </c>
      <c r="Z71" s="29">
        <v>998.79812670099159</v>
      </c>
      <c r="AA71" s="8">
        <v>1.139434107685656</v>
      </c>
      <c r="AB71">
        <v>131.68677477570009</v>
      </c>
      <c r="AC71" t="s">
        <v>222</v>
      </c>
    </row>
    <row r="72" spans="1:29" x14ac:dyDescent="0.25">
      <c r="A72">
        <v>1</v>
      </c>
      <c r="B72">
        <v>67432</v>
      </c>
      <c r="C72">
        <v>12500</v>
      </c>
      <c r="D72" s="8">
        <v>-50.081099999999985</v>
      </c>
      <c r="E72" s="29">
        <v>979.31954929462722</v>
      </c>
      <c r="F72" s="8">
        <v>1.3393173015852431</v>
      </c>
      <c r="G72">
        <v>4.0404432571729822</v>
      </c>
      <c r="H72" t="s">
        <v>100</v>
      </c>
      <c r="W72">
        <v>1710000</v>
      </c>
      <c r="X72">
        <v>10330</v>
      </c>
      <c r="Y72" s="8">
        <v>64.156099999999995</v>
      </c>
      <c r="Z72" s="29">
        <v>998.91687575073649</v>
      </c>
      <c r="AA72" s="8">
        <v>1.1382438183762134</v>
      </c>
      <c r="AB72">
        <v>145.43217139828241</v>
      </c>
      <c r="AC72" t="s">
        <v>223</v>
      </c>
    </row>
    <row r="73" spans="1:29" x14ac:dyDescent="0.25">
      <c r="A73">
        <v>1</v>
      </c>
      <c r="B73">
        <v>65528</v>
      </c>
      <c r="C73">
        <v>12500</v>
      </c>
      <c r="D73" s="8">
        <v>-50.081600000000002</v>
      </c>
      <c r="E73" s="29">
        <v>982.40871480258431</v>
      </c>
      <c r="F73" s="8">
        <v>1.3068380823286521</v>
      </c>
      <c r="G73">
        <v>4.0239407893607151</v>
      </c>
      <c r="H73" t="s">
        <v>101</v>
      </c>
      <c r="W73">
        <v>469912</v>
      </c>
      <c r="X73">
        <v>550</v>
      </c>
      <c r="Y73" s="8">
        <v>19.700000000000003</v>
      </c>
      <c r="Z73" s="29">
        <v>763.20011299623116</v>
      </c>
      <c r="AA73" s="8">
        <v>3.6091304044990613</v>
      </c>
      <c r="AB73">
        <v>236.7288955479128</v>
      </c>
      <c r="AC73" t="s">
        <v>224</v>
      </c>
    </row>
    <row r="74" spans="1:29" x14ac:dyDescent="0.25">
      <c r="A74" t="b">
        <v>1</v>
      </c>
      <c r="B74">
        <v>67134</v>
      </c>
      <c r="C74">
        <v>12500</v>
      </c>
      <c r="D74" s="8">
        <v>-50.082100000000004</v>
      </c>
      <c r="E74" s="29">
        <v>979.56031451341846</v>
      </c>
      <c r="F74" s="8">
        <v>1.336763609541868</v>
      </c>
      <c r="G74">
        <v>4.0302720274136501</v>
      </c>
      <c r="H74" t="s">
        <v>102</v>
      </c>
      <c r="W74">
        <v>90223</v>
      </c>
      <c r="X74">
        <v>599</v>
      </c>
      <c r="Y74" s="8">
        <v>19.166699999999995</v>
      </c>
      <c r="Z74" s="29">
        <v>1008.9326909887264</v>
      </c>
      <c r="AA74" s="8">
        <v>0.68719022452850109</v>
      </c>
      <c r="AB74">
        <v>219.18633171893364</v>
      </c>
      <c r="AC74" t="s">
        <v>225</v>
      </c>
    </row>
    <row r="75" spans="1:29" x14ac:dyDescent="0.25">
      <c r="B75">
        <v>62268</v>
      </c>
      <c r="C75">
        <v>12500</v>
      </c>
      <c r="D75" s="8">
        <v>-50.084099999999999</v>
      </c>
      <c r="E75" s="29">
        <v>979.86776889040516</v>
      </c>
      <c r="F75" s="8">
        <v>1.3335085017115367</v>
      </c>
      <c r="G75">
        <v>3.7472751086332186</v>
      </c>
      <c r="H75" t="s">
        <v>103</v>
      </c>
      <c r="W75">
        <v>295642</v>
      </c>
      <c r="X75">
        <v>599</v>
      </c>
      <c r="Y75" s="8">
        <v>19.386100000000003</v>
      </c>
      <c r="Z75" s="29">
        <v>796.43176330486131</v>
      </c>
      <c r="AA75" s="8">
        <v>2.8792464052998588</v>
      </c>
      <c r="AB75">
        <v>171.41959942501077</v>
      </c>
      <c r="AC75" t="s">
        <v>226</v>
      </c>
    </row>
    <row r="76" spans="1:29" x14ac:dyDescent="0.25">
      <c r="B76">
        <v>65772</v>
      </c>
      <c r="C76">
        <v>12500</v>
      </c>
      <c r="D76" s="8">
        <v>-50.084099999999999</v>
      </c>
      <c r="E76" s="29">
        <v>980.3589227007958</v>
      </c>
      <c r="F76" s="8">
        <v>1.328320126958942</v>
      </c>
      <c r="G76">
        <v>3.9736054743051956</v>
      </c>
      <c r="H76" t="s">
        <v>104</v>
      </c>
      <c r="W76">
        <v>256706</v>
      </c>
      <c r="X76">
        <v>599</v>
      </c>
      <c r="Y76" s="8">
        <v>19.3444</v>
      </c>
      <c r="Z76" s="29">
        <v>789.53637525573481</v>
      </c>
      <c r="AA76" s="8">
        <v>3.0144224828680102</v>
      </c>
      <c r="AB76">
        <v>142.16905507736922</v>
      </c>
      <c r="AC76" t="s">
        <v>227</v>
      </c>
    </row>
    <row r="77" spans="1:29" x14ac:dyDescent="0.25">
      <c r="B77">
        <v>72778</v>
      </c>
      <c r="C77">
        <v>12500</v>
      </c>
      <c r="D77" s="8">
        <v>-50.170110000000001</v>
      </c>
      <c r="E77" s="29">
        <v>984.7483713292761</v>
      </c>
      <c r="F77" s="8">
        <v>1.2826675331111856</v>
      </c>
      <c r="G77">
        <v>4.5533650005355915</v>
      </c>
      <c r="H77" t="s">
        <v>105</v>
      </c>
      <c r="W77">
        <v>98279</v>
      </c>
      <c r="X77">
        <v>599</v>
      </c>
      <c r="Y77" s="8">
        <v>19.177800000000005</v>
      </c>
      <c r="Z77" s="29">
        <v>1008.214589899581</v>
      </c>
      <c r="AA77" s="8">
        <v>0.69030279383483562</v>
      </c>
      <c r="AB77">
        <v>237.68089565312397</v>
      </c>
      <c r="AC77" t="s">
        <v>228</v>
      </c>
    </row>
    <row r="78" spans="1:29" x14ac:dyDescent="0.25">
      <c r="B78">
        <v>68128</v>
      </c>
      <c r="C78">
        <v>12500</v>
      </c>
      <c r="D78" s="8">
        <v>-50.177399999999992</v>
      </c>
      <c r="E78" s="29">
        <v>983.34051906134368</v>
      </c>
      <c r="F78" s="8">
        <v>1.2971875552959073</v>
      </c>
      <c r="G78">
        <v>4.2147257112776746</v>
      </c>
      <c r="H78" t="s">
        <v>106</v>
      </c>
      <c r="W78">
        <v>53436</v>
      </c>
      <c r="X78">
        <v>599</v>
      </c>
      <c r="Y78" s="8">
        <v>19.177800000000005</v>
      </c>
      <c r="Z78" s="29">
        <v>1008.214589899581</v>
      </c>
      <c r="AA78" s="8">
        <v>0.69030279383483562</v>
      </c>
      <c r="AB78">
        <v>129.23123291975227</v>
      </c>
      <c r="AC78" t="s">
        <v>228</v>
      </c>
    </row>
    <row r="79" spans="1:29" x14ac:dyDescent="0.25">
      <c r="B79">
        <v>71024</v>
      </c>
      <c r="C79">
        <v>12500</v>
      </c>
      <c r="D79" s="8">
        <v>-50.177290000000021</v>
      </c>
      <c r="E79" s="29">
        <v>984.98317197114045</v>
      </c>
      <c r="F79" s="8">
        <v>1.280259579299361</v>
      </c>
      <c r="G79">
        <v>4.4519834789601793</v>
      </c>
      <c r="H79" t="s">
        <v>107</v>
      </c>
      <c r="W79">
        <v>99890</v>
      </c>
      <c r="X79">
        <v>729</v>
      </c>
      <c r="Y79" s="8">
        <v>19.144400000000001</v>
      </c>
      <c r="Z79" s="29">
        <v>1011.0894795815254</v>
      </c>
      <c r="AA79" s="8">
        <v>0.67803683740194554</v>
      </c>
      <c r="AB79">
        <v>202.08831151556404</v>
      </c>
      <c r="AC79" t="s">
        <v>229</v>
      </c>
    </row>
    <row r="80" spans="1:29" x14ac:dyDescent="0.25">
      <c r="B80">
        <v>70073</v>
      </c>
      <c r="C80">
        <v>12500</v>
      </c>
      <c r="D80" s="8">
        <v>-50.282079999999986</v>
      </c>
      <c r="E80" s="29">
        <v>986.98080835565963</v>
      </c>
      <c r="F80" s="8">
        <v>1.2599074407093827</v>
      </c>
      <c r="G80">
        <v>4.4633250955315988</v>
      </c>
      <c r="H80" t="s">
        <v>108</v>
      </c>
      <c r="W80">
        <v>152520</v>
      </c>
      <c r="X80">
        <v>2238</v>
      </c>
      <c r="Y80" s="8">
        <v>19.163900000000002</v>
      </c>
      <c r="Z80" s="29">
        <v>1010.3701356470099</v>
      </c>
      <c r="AA80" s="8">
        <v>0.68116711205388014</v>
      </c>
      <c r="AB80">
        <v>100.04906702375661</v>
      </c>
      <c r="AC80" t="s">
        <v>230</v>
      </c>
    </row>
    <row r="81" spans="2:29" x14ac:dyDescent="0.25">
      <c r="B81">
        <v>54504</v>
      </c>
      <c r="C81">
        <v>12500</v>
      </c>
      <c r="D81" s="8">
        <v>-50.172930000000001</v>
      </c>
      <c r="E81" s="29">
        <v>984.16156800528756</v>
      </c>
      <c r="F81" s="8">
        <v>1.2887040492678485</v>
      </c>
      <c r="G81">
        <v>3.3940765501790087</v>
      </c>
      <c r="H81" t="s">
        <v>109</v>
      </c>
      <c r="W81">
        <v>89955</v>
      </c>
      <c r="X81">
        <v>2238</v>
      </c>
      <c r="Y81" s="8">
        <v>19.163900000000002</v>
      </c>
      <c r="Z81" s="29">
        <v>1010.3701356470099</v>
      </c>
      <c r="AA81" s="8">
        <v>0.68116711205388014</v>
      </c>
      <c r="AB81">
        <v>59.008089589050783</v>
      </c>
      <c r="AC81" t="s">
        <v>230</v>
      </c>
    </row>
    <row r="82" spans="2:29" x14ac:dyDescent="0.25">
      <c r="B82">
        <v>68710</v>
      </c>
      <c r="C82">
        <v>12500</v>
      </c>
      <c r="D82" s="8">
        <v>-50.285750000000007</v>
      </c>
      <c r="E82" s="29">
        <v>987.56897237322005</v>
      </c>
      <c r="F82" s="8">
        <v>1.2539575193787016</v>
      </c>
      <c r="G82">
        <v>4.3972744754140569</v>
      </c>
      <c r="H82" t="s">
        <v>110</v>
      </c>
      <c r="W82">
        <v>91566</v>
      </c>
      <c r="X82">
        <v>2238</v>
      </c>
      <c r="Y82" s="8">
        <v>19.175000000000001</v>
      </c>
      <c r="Z82" s="29">
        <v>1008.9326909887264</v>
      </c>
      <c r="AA82" s="8">
        <v>0.68725609141921395</v>
      </c>
      <c r="AB82">
        <v>59.532697674300515</v>
      </c>
      <c r="AC82" t="s">
        <v>231</v>
      </c>
    </row>
    <row r="83" spans="2:29" x14ac:dyDescent="0.25">
      <c r="B83">
        <v>66515</v>
      </c>
      <c r="C83">
        <v>12500</v>
      </c>
      <c r="D83" s="8">
        <v>-50.284250000000007</v>
      </c>
      <c r="E83" s="29">
        <v>987.33367271829377</v>
      </c>
      <c r="F83" s="8">
        <v>1.2563353086573115</v>
      </c>
      <c r="G83">
        <v>4.2487431777333553</v>
      </c>
      <c r="H83" t="s">
        <v>111</v>
      </c>
      <c r="W83">
        <v>93445</v>
      </c>
      <c r="X83">
        <v>2352</v>
      </c>
      <c r="Y83" s="8">
        <v>19.169999999999998</v>
      </c>
      <c r="Z83" s="29">
        <v>999.51079249451436</v>
      </c>
      <c r="AA83" s="8">
        <v>0.72833143038927861</v>
      </c>
      <c r="AB83">
        <v>54.549364958158975</v>
      </c>
      <c r="AC83" t="s">
        <v>232</v>
      </c>
    </row>
    <row r="84" spans="2:29" x14ac:dyDescent="0.25">
      <c r="B84">
        <v>65514</v>
      </c>
      <c r="C84">
        <v>12500</v>
      </c>
      <c r="D84" s="8">
        <v>-50.280020000000007</v>
      </c>
      <c r="E84" s="29">
        <v>987.68663922714768</v>
      </c>
      <c r="F84" s="8">
        <v>1.2527696576648053</v>
      </c>
      <c r="G84">
        <v>4.1967136805711851</v>
      </c>
      <c r="H84" t="s">
        <v>112</v>
      </c>
      <c r="W84">
        <v>912972</v>
      </c>
      <c r="X84">
        <v>2770</v>
      </c>
      <c r="Y84" s="8">
        <v>19.700000000000003</v>
      </c>
      <c r="Z84" s="29">
        <v>765.49488331711075</v>
      </c>
      <c r="AA84" s="8">
        <v>3.5547005674348129</v>
      </c>
      <c r="AB84">
        <v>92.720265330600924</v>
      </c>
      <c r="AC84" t="s">
        <v>233</v>
      </c>
    </row>
    <row r="85" spans="2:29" x14ac:dyDescent="0.25">
      <c r="B85">
        <v>67087</v>
      </c>
      <c r="C85">
        <v>12500</v>
      </c>
      <c r="D85" s="8">
        <v>-50.286589999999983</v>
      </c>
      <c r="E85" s="29">
        <v>987.92200699212083</v>
      </c>
      <c r="F85" s="8">
        <v>1.2503962680301928</v>
      </c>
      <c r="G85">
        <v>4.3056344282303298</v>
      </c>
      <c r="H85" t="s">
        <v>113</v>
      </c>
      <c r="W85">
        <v>335651</v>
      </c>
      <c r="X85">
        <v>3121</v>
      </c>
      <c r="Y85" s="8">
        <v>19.333300000000008</v>
      </c>
      <c r="Z85" s="29">
        <v>922.0978115584445</v>
      </c>
      <c r="AA85" s="8">
        <v>1.2143269744996761</v>
      </c>
      <c r="AB85">
        <v>88.564267377196799</v>
      </c>
      <c r="AC85" t="s">
        <v>234</v>
      </c>
    </row>
    <row r="86" spans="2:29" x14ac:dyDescent="0.25">
      <c r="B86">
        <v>47200</v>
      </c>
      <c r="C86">
        <v>11424</v>
      </c>
      <c r="D86" s="8">
        <v>68.911199999999994</v>
      </c>
      <c r="E86" s="29">
        <v>1004.749599754113</v>
      </c>
      <c r="F86" s="8">
        <v>1.0802161649326105</v>
      </c>
      <c r="G86">
        <v>3.835772902840036</v>
      </c>
      <c r="H86" t="s">
        <v>114</v>
      </c>
      <c r="W86">
        <v>1388254</v>
      </c>
      <c r="X86">
        <v>4429</v>
      </c>
      <c r="Y86" s="8">
        <v>19.827799999999996</v>
      </c>
      <c r="Z86" s="29">
        <v>759.1025812842604</v>
      </c>
      <c r="AA86" s="8">
        <v>3.7142452301234807</v>
      </c>
      <c r="AB86">
        <v>84.390328784705886</v>
      </c>
      <c r="AC86" t="s">
        <v>235</v>
      </c>
    </row>
    <row r="87" spans="2:29" x14ac:dyDescent="0.25">
      <c r="B87">
        <v>49000</v>
      </c>
      <c r="C87">
        <v>11424</v>
      </c>
      <c r="D87" s="8">
        <v>68.911199999999994</v>
      </c>
      <c r="E87" s="29">
        <v>1008.334244665306</v>
      </c>
      <c r="F87" s="8">
        <v>1.0459623494844013</v>
      </c>
      <c r="G87">
        <v>4.1124590673732371</v>
      </c>
      <c r="H87" t="s">
        <v>115</v>
      </c>
      <c r="W87">
        <v>1380198</v>
      </c>
      <c r="X87">
        <v>5468</v>
      </c>
      <c r="Y87" s="8">
        <v>19.8139</v>
      </c>
      <c r="Z87" s="29">
        <v>762.05481855079802</v>
      </c>
      <c r="AA87" s="8">
        <v>3.641842748613592</v>
      </c>
      <c r="AB87">
        <v>69.309329648138927</v>
      </c>
      <c r="AC87" t="s">
        <v>236</v>
      </c>
    </row>
    <row r="88" spans="2:29" x14ac:dyDescent="0.25">
      <c r="B88">
        <v>49500</v>
      </c>
      <c r="C88">
        <v>11424</v>
      </c>
      <c r="D88" s="8">
        <v>68.911399999999986</v>
      </c>
      <c r="E88" s="29">
        <v>1007.6164885192604</v>
      </c>
      <c r="F88" s="8">
        <v>1.0527698790157767</v>
      </c>
      <c r="G88">
        <v>4.1275591759267618</v>
      </c>
      <c r="H88" t="s">
        <v>116</v>
      </c>
      <c r="W88">
        <v>1025751</v>
      </c>
      <c r="X88">
        <v>5468</v>
      </c>
      <c r="Y88" s="8">
        <v>19.8139</v>
      </c>
      <c r="Z88" s="29">
        <v>762.05481855079802</v>
      </c>
      <c r="AA88" s="8">
        <v>3.641842748613592</v>
      </c>
      <c r="AB88">
        <v>51.510083477811271</v>
      </c>
      <c r="AC88" t="s">
        <v>236</v>
      </c>
    </row>
    <row r="89" spans="2:29" x14ac:dyDescent="0.25">
      <c r="B89">
        <v>55400</v>
      </c>
      <c r="C89">
        <v>10942</v>
      </c>
      <c r="D89" s="8">
        <v>69.213499999999982</v>
      </c>
      <c r="E89" s="29">
        <v>1000.2238699873182</v>
      </c>
      <c r="F89" s="8">
        <v>1.1244066404233264</v>
      </c>
      <c r="G89">
        <v>4.5152013658232244</v>
      </c>
      <c r="H89" t="s">
        <v>117</v>
      </c>
      <c r="W89">
        <v>1895759</v>
      </c>
      <c r="X89">
        <v>7269</v>
      </c>
      <c r="Y89" s="8">
        <v>19.750000000000004</v>
      </c>
      <c r="Z89" s="29">
        <v>798.50986081497979</v>
      </c>
      <c r="AA89" s="8">
        <v>2.8518871396601795</v>
      </c>
      <c r="AB89">
        <v>91.448402407324792</v>
      </c>
      <c r="AC89" t="s">
        <v>237</v>
      </c>
    </row>
    <row r="90" spans="2:29" x14ac:dyDescent="0.25">
      <c r="B90">
        <v>52000</v>
      </c>
      <c r="C90">
        <v>10942</v>
      </c>
      <c r="D90" s="8">
        <v>69.213399999999993</v>
      </c>
      <c r="E90" s="29">
        <v>999.51079249451436</v>
      </c>
      <c r="F90" s="8">
        <v>1.1314692733787504</v>
      </c>
      <c r="G90">
        <v>4.2116409483634598</v>
      </c>
      <c r="H90" t="s">
        <v>118</v>
      </c>
      <c r="W90">
        <v>1154641</v>
      </c>
      <c r="X90">
        <v>7995</v>
      </c>
      <c r="Y90" s="8">
        <v>19.675999999999998</v>
      </c>
      <c r="Z90" s="29">
        <v>1003.0803005907112</v>
      </c>
      <c r="AA90" s="8">
        <v>0.71650197041068708</v>
      </c>
      <c r="AB90">
        <v>201.56314107490812</v>
      </c>
      <c r="AC90" t="s">
        <v>238</v>
      </c>
    </row>
    <row r="91" spans="2:29" x14ac:dyDescent="0.25">
      <c r="B91">
        <v>55700</v>
      </c>
      <c r="C91">
        <v>10942</v>
      </c>
      <c r="D91" s="8">
        <v>69.214799999999954</v>
      </c>
      <c r="E91" s="29">
        <v>1002.2464935646879</v>
      </c>
      <c r="F91" s="8">
        <v>1.1045233671523145</v>
      </c>
      <c r="G91">
        <v>4.6213732637449061</v>
      </c>
      <c r="H91" t="s">
        <v>119</v>
      </c>
      <c r="W91">
        <v>1066029</v>
      </c>
      <c r="X91">
        <v>8511</v>
      </c>
      <c r="Y91" s="8">
        <v>18.927799999999994</v>
      </c>
      <c r="Z91" s="29">
        <v>1012.5294115751647</v>
      </c>
      <c r="AA91" s="8">
        <v>0.67043667132390827</v>
      </c>
      <c r="AB91">
        <v>186.82314020291125</v>
      </c>
      <c r="AC91" t="s">
        <v>239</v>
      </c>
    </row>
    <row r="92" spans="2:29" x14ac:dyDescent="0.25">
      <c r="B92">
        <v>55600</v>
      </c>
      <c r="C92">
        <v>9245</v>
      </c>
      <c r="D92" s="8">
        <v>69.284400000000005</v>
      </c>
      <c r="E92" s="29">
        <v>971.9039506781719</v>
      </c>
      <c r="F92" s="8">
        <v>1.4289247450839586</v>
      </c>
      <c r="G92">
        <v>4.2185373193899771</v>
      </c>
      <c r="H92" t="s">
        <v>120</v>
      </c>
      <c r="W92">
        <v>1259364</v>
      </c>
      <c r="X92">
        <v>8511</v>
      </c>
      <c r="Y92" s="8">
        <v>19.066699999999997</v>
      </c>
      <c r="Z92" s="29">
        <v>980.1788098292476</v>
      </c>
      <c r="AA92" s="8">
        <v>0.82220633383038533</v>
      </c>
      <c r="AB92">
        <v>179.96575218407258</v>
      </c>
      <c r="AC92" t="s">
        <v>240</v>
      </c>
    </row>
    <row r="93" spans="2:29" x14ac:dyDescent="0.25">
      <c r="B93">
        <v>55800</v>
      </c>
      <c r="C93">
        <v>9245</v>
      </c>
      <c r="D93" s="8">
        <v>69.284400000000005</v>
      </c>
      <c r="E93" s="29">
        <v>971.9039506781719</v>
      </c>
      <c r="F93" s="8">
        <v>1.4289247450839586</v>
      </c>
      <c r="G93">
        <v>4.2337119140640418</v>
      </c>
      <c r="H93" t="s">
        <v>121</v>
      </c>
      <c r="W93">
        <v>1090196</v>
      </c>
      <c r="X93">
        <v>10714</v>
      </c>
      <c r="Y93" s="8">
        <v>19.855799999999991</v>
      </c>
      <c r="Z93" s="29">
        <v>989.80658461784492</v>
      </c>
      <c r="AA93" s="8">
        <v>0.78002819011827806</v>
      </c>
      <c r="AB93">
        <v>130.44956759871343</v>
      </c>
      <c r="AC93" t="s">
        <v>241</v>
      </c>
    </row>
    <row r="94" spans="2:29" x14ac:dyDescent="0.25">
      <c r="B94">
        <v>57100</v>
      </c>
      <c r="C94">
        <v>9245</v>
      </c>
      <c r="D94" s="8">
        <v>69.284400000000005</v>
      </c>
      <c r="E94" s="29">
        <v>971.9039506781719</v>
      </c>
      <c r="F94" s="8">
        <v>1.4289247450839586</v>
      </c>
      <c r="G94">
        <v>4.3323467794454622</v>
      </c>
      <c r="H94" t="s">
        <v>122</v>
      </c>
      <c r="W94">
        <v>6340000</v>
      </c>
      <c r="X94">
        <v>41000</v>
      </c>
      <c r="Y94" s="8">
        <v>37.605800000000002</v>
      </c>
      <c r="Z94" s="29">
        <v>990.6320021847207</v>
      </c>
      <c r="AA94" s="8">
        <v>1.0807221296212588</v>
      </c>
      <c r="AB94">
        <v>143.08409359180536</v>
      </c>
      <c r="AC94" t="s">
        <v>242</v>
      </c>
    </row>
    <row r="95" spans="2:29" x14ac:dyDescent="0.25">
      <c r="B95">
        <v>55400</v>
      </c>
      <c r="C95">
        <v>9245</v>
      </c>
      <c r="D95" s="8">
        <v>69.284400000000005</v>
      </c>
      <c r="E95" s="29">
        <v>971.9039506781719</v>
      </c>
      <c r="F95" s="8">
        <v>1.4289247450839586</v>
      </c>
      <c r="G95">
        <v>4.2033627247159133</v>
      </c>
      <c r="H95" t="s">
        <v>123</v>
      </c>
      <c r="W95">
        <v>6590000</v>
      </c>
      <c r="X95">
        <v>33000</v>
      </c>
      <c r="Y95" s="8">
        <v>37.848500000000016</v>
      </c>
      <c r="Z95" s="29">
        <v>918.5416496539649</v>
      </c>
      <c r="AA95" s="8">
        <v>1.8233865473159905</v>
      </c>
      <c r="AB95">
        <v>109.51982177938186</v>
      </c>
      <c r="AC95" t="s">
        <v>243</v>
      </c>
    </row>
    <row r="96" spans="2:29" x14ac:dyDescent="0.25">
      <c r="B96">
        <v>56400</v>
      </c>
      <c r="C96">
        <v>9245</v>
      </c>
      <c r="D96" s="8">
        <v>69.284199999999984</v>
      </c>
      <c r="E96" s="29">
        <v>971.9039506781719</v>
      </c>
      <c r="F96" s="8">
        <v>1.4289247450839586</v>
      </c>
      <c r="G96">
        <v>4.2792356980862367</v>
      </c>
      <c r="H96" t="s">
        <v>124</v>
      </c>
      <c r="W96">
        <v>720000</v>
      </c>
      <c r="X96">
        <v>8230</v>
      </c>
      <c r="Y96" s="8">
        <v>19.061000000000007</v>
      </c>
      <c r="Z96" s="29">
        <v>1003.676220862228</v>
      </c>
      <c r="AA96" s="8">
        <v>0.70888221334587409</v>
      </c>
      <c r="AB96">
        <v>123.41233849234193</v>
      </c>
      <c r="AC96" t="s">
        <v>244</v>
      </c>
    </row>
    <row r="97" spans="2:29" x14ac:dyDescent="0.25">
      <c r="B97">
        <v>38900</v>
      </c>
      <c r="C97">
        <v>8240</v>
      </c>
      <c r="D97" s="8">
        <v>69.202199999999976</v>
      </c>
      <c r="E97" s="29">
        <v>1003.676220862228</v>
      </c>
      <c r="F97" s="8">
        <v>1.0905996110057832</v>
      </c>
      <c r="G97">
        <v>4.3376188809350946</v>
      </c>
      <c r="H97" t="s">
        <v>125</v>
      </c>
      <c r="W97">
        <v>840000</v>
      </c>
      <c r="X97">
        <v>8230</v>
      </c>
      <c r="Y97" s="8">
        <v>19.053999999999991</v>
      </c>
      <c r="Z97" s="29">
        <v>1008.4539109295567</v>
      </c>
      <c r="AA97" s="8">
        <v>0.68830846681560764</v>
      </c>
      <c r="AB97">
        <v>148.2846986917728</v>
      </c>
      <c r="AC97" t="s">
        <v>245</v>
      </c>
    </row>
    <row r="98" spans="2:29" x14ac:dyDescent="0.25">
      <c r="B98">
        <v>36900</v>
      </c>
      <c r="C98">
        <v>8240</v>
      </c>
      <c r="D98" s="8">
        <v>69.201899999999981</v>
      </c>
      <c r="E98" s="29">
        <v>1003.676220862228</v>
      </c>
      <c r="F98" s="8">
        <v>1.0905996110057832</v>
      </c>
      <c r="G98">
        <v>4.1146050567224934</v>
      </c>
      <c r="H98" t="s">
        <v>126</v>
      </c>
      <c r="W98">
        <v>840000</v>
      </c>
      <c r="X98">
        <v>8230</v>
      </c>
      <c r="Y98" s="8">
        <v>19.053999999999991</v>
      </c>
      <c r="Z98" s="29">
        <v>1006.06276940104</v>
      </c>
      <c r="AA98" s="8">
        <v>0.69847756229679725</v>
      </c>
      <c r="AB98">
        <v>146.12583011704351</v>
      </c>
      <c r="AC98" t="s">
        <v>246</v>
      </c>
    </row>
    <row r="99" spans="2:29" x14ac:dyDescent="0.25">
      <c r="B99">
        <v>38800</v>
      </c>
      <c r="C99">
        <v>8240</v>
      </c>
      <c r="D99" s="8">
        <v>69.113099999999989</v>
      </c>
      <c r="E99" s="29">
        <v>992.40263103662096</v>
      </c>
      <c r="F99" s="8">
        <v>1.2034408108301327</v>
      </c>
      <c r="G99">
        <v>3.9207948428204102</v>
      </c>
      <c r="H99" t="s">
        <v>127</v>
      </c>
      <c r="W99">
        <v>240000</v>
      </c>
      <c r="X99">
        <v>1470</v>
      </c>
      <c r="Y99" s="8">
        <v>19.435300000000002</v>
      </c>
      <c r="Z99" s="29">
        <v>913.00738535344567</v>
      </c>
      <c r="AA99" s="8">
        <v>1.2938093668436885</v>
      </c>
      <c r="AB99">
        <v>126.18961518321876</v>
      </c>
      <c r="AC99" t="s">
        <v>247</v>
      </c>
    </row>
    <row r="100" spans="2:29" x14ac:dyDescent="0.25">
      <c r="B100">
        <v>52830</v>
      </c>
      <c r="C100">
        <v>8240</v>
      </c>
      <c r="D100" s="8">
        <v>69.112999999999971</v>
      </c>
      <c r="E100" s="29">
        <v>992.40263103662096</v>
      </c>
      <c r="F100" s="8">
        <v>1.2034408108301327</v>
      </c>
      <c r="G100">
        <v>5.3385461738711921</v>
      </c>
      <c r="H100" t="s">
        <v>128</v>
      </c>
      <c r="W100">
        <v>27930000</v>
      </c>
      <c r="X100">
        <v>149000</v>
      </c>
      <c r="Y100" s="8">
        <v>19.988699999999998</v>
      </c>
      <c r="Z100" s="29">
        <v>916.32469371450463</v>
      </c>
      <c r="AA100" s="8">
        <v>1.2723838232266895</v>
      </c>
      <c r="AB100">
        <v>147.32163440601519</v>
      </c>
      <c r="AC100" t="s">
        <v>248</v>
      </c>
    </row>
    <row r="101" spans="2:29" x14ac:dyDescent="0.25">
      <c r="B101">
        <v>49240</v>
      </c>
      <c r="C101">
        <v>8240</v>
      </c>
      <c r="D101" s="8">
        <v>69.11290000000001</v>
      </c>
      <c r="E101" s="29">
        <v>992.40263103662096</v>
      </c>
      <c r="F101" s="8">
        <v>1.2034408108301327</v>
      </c>
      <c r="G101">
        <v>4.9757715994968299</v>
      </c>
      <c r="H101" t="s">
        <v>129</v>
      </c>
      <c r="W101">
        <v>6026429</v>
      </c>
      <c r="X101">
        <v>17300</v>
      </c>
      <c r="Y101" s="8">
        <v>38.933300000000003</v>
      </c>
      <c r="Z101" s="29">
        <v>850.23814354841704</v>
      </c>
      <c r="AA101" s="8">
        <v>3.022121836576253</v>
      </c>
      <c r="AB101">
        <v>115.26619903070119</v>
      </c>
      <c r="AC101" t="s">
        <v>249</v>
      </c>
    </row>
    <row r="102" spans="2:29" x14ac:dyDescent="0.25">
      <c r="B102">
        <v>51750</v>
      </c>
      <c r="C102">
        <v>8240</v>
      </c>
      <c r="D102" s="8">
        <v>69.112999999999971</v>
      </c>
      <c r="E102" s="29">
        <v>992.40263103662096</v>
      </c>
      <c r="F102" s="8">
        <v>1.2034408108301327</v>
      </c>
      <c r="G102">
        <v>5.2294106473184589</v>
      </c>
      <c r="H102" t="s">
        <v>130</v>
      </c>
      <c r="W102">
        <v>5573393</v>
      </c>
      <c r="X102">
        <v>17300</v>
      </c>
      <c r="Y102" s="8">
        <v>38.933300000000003</v>
      </c>
      <c r="Z102" s="29">
        <v>850.23814354841704</v>
      </c>
      <c r="AA102" s="8">
        <v>3.022121836576253</v>
      </c>
      <c r="AB102">
        <v>106.60107782142903</v>
      </c>
      <c r="AC102" t="s">
        <v>250</v>
      </c>
    </row>
    <row r="103" spans="2:29" x14ac:dyDescent="0.25">
      <c r="B103">
        <v>37700</v>
      </c>
      <c r="C103">
        <v>8250</v>
      </c>
      <c r="D103" s="8">
        <v>69.835300000000018</v>
      </c>
      <c r="E103" s="29">
        <v>1005.4657019374379</v>
      </c>
      <c r="F103" s="8">
        <v>1.0733217383436799</v>
      </c>
      <c r="G103">
        <v>4.2663148297443376</v>
      </c>
      <c r="H103" t="s">
        <v>131</v>
      </c>
      <c r="W103">
        <v>5984286</v>
      </c>
      <c r="X103">
        <v>17300</v>
      </c>
      <c r="Y103" s="8">
        <v>38.933300000000003</v>
      </c>
      <c r="Z103" s="29">
        <v>850.23814354841704</v>
      </c>
      <c r="AA103" s="8">
        <v>3.022121836576253</v>
      </c>
      <c r="AB103">
        <v>114.46013901974763</v>
      </c>
      <c r="AC103" t="s">
        <v>249</v>
      </c>
    </row>
    <row r="104" spans="2:29" x14ac:dyDescent="0.25">
      <c r="B104">
        <v>37300</v>
      </c>
      <c r="C104">
        <v>8250</v>
      </c>
      <c r="D104" s="8">
        <v>69.834499999999991</v>
      </c>
      <c r="E104" s="29">
        <v>1005.4657019374379</v>
      </c>
      <c r="F104" s="8">
        <v>1.0733217383436799</v>
      </c>
      <c r="G104">
        <v>4.2210488899062018</v>
      </c>
      <c r="H104" t="s">
        <v>132</v>
      </c>
      <c r="W104">
        <v>6911429</v>
      </c>
      <c r="X104">
        <v>17300</v>
      </c>
      <c r="Y104" s="8">
        <v>38.933300000000003</v>
      </c>
      <c r="Z104" s="29">
        <v>850.23814354841704</v>
      </c>
      <c r="AA104" s="8">
        <v>3.022121836576253</v>
      </c>
      <c r="AB104">
        <v>132.19340188037725</v>
      </c>
      <c r="AC104" t="s">
        <v>249</v>
      </c>
    </row>
    <row r="105" spans="2:29" x14ac:dyDescent="0.25">
      <c r="B105">
        <v>36500</v>
      </c>
      <c r="C105">
        <v>8250</v>
      </c>
      <c r="D105" s="8">
        <v>69.830200000000005</v>
      </c>
      <c r="E105" s="29">
        <v>1004.6302895513003</v>
      </c>
      <c r="F105" s="8">
        <v>1.0813673945044258</v>
      </c>
      <c r="G105">
        <v>4.0997848836656257</v>
      </c>
      <c r="H105" t="s">
        <v>133</v>
      </c>
      <c r="W105">
        <v>15300000</v>
      </c>
      <c r="X105">
        <v>15255</v>
      </c>
      <c r="Y105" s="8">
        <v>-19.890349999999998</v>
      </c>
      <c r="Z105" s="29">
        <v>633.37412912773289</v>
      </c>
      <c r="AA105" s="8">
        <v>8.2598863055582363</v>
      </c>
      <c r="AB105">
        <v>121.42417164174165</v>
      </c>
      <c r="AC105" t="s">
        <v>251</v>
      </c>
    </row>
    <row r="106" spans="2:29" x14ac:dyDescent="0.25">
      <c r="B106">
        <v>36600</v>
      </c>
      <c r="C106">
        <v>8250</v>
      </c>
      <c r="D106" s="8">
        <v>69.831800000000015</v>
      </c>
      <c r="E106" s="29">
        <v>1005.226955305664</v>
      </c>
      <c r="F106" s="8">
        <v>1.0756174203283508</v>
      </c>
      <c r="G106">
        <v>4.1329936118269286</v>
      </c>
      <c r="H106" t="s">
        <v>134</v>
      </c>
      <c r="W106">
        <v>15200000</v>
      </c>
      <c r="X106">
        <v>15255</v>
      </c>
      <c r="Y106" s="8">
        <v>-19.88982</v>
      </c>
      <c r="Z106" s="29">
        <v>633.12781933367899</v>
      </c>
      <c r="AA106" s="8">
        <v>8.2722768982467549</v>
      </c>
      <c r="AB106">
        <v>120.44986367953749</v>
      </c>
      <c r="AC106" t="s">
        <v>252</v>
      </c>
    </row>
    <row r="107" spans="2:29" x14ac:dyDescent="0.25">
      <c r="B107">
        <v>37200</v>
      </c>
      <c r="C107">
        <v>8250</v>
      </c>
      <c r="D107" s="8">
        <v>69.831800000000015</v>
      </c>
      <c r="E107" s="29">
        <v>1005.226955305664</v>
      </c>
      <c r="F107" s="8">
        <v>1.0756174203283508</v>
      </c>
      <c r="G107">
        <v>4.2007476054634356</v>
      </c>
      <c r="H107" t="s">
        <v>135</v>
      </c>
      <c r="W107">
        <v>15900000</v>
      </c>
      <c r="X107">
        <v>15255</v>
      </c>
      <c r="Y107" s="8">
        <v>-19.89</v>
      </c>
      <c r="Z107" s="29">
        <v>633.29201724327675</v>
      </c>
      <c r="AA107" s="8">
        <v>8.2639950219375695</v>
      </c>
      <c r="AB107">
        <v>126.12316639900364</v>
      </c>
      <c r="AC107" t="s">
        <v>253</v>
      </c>
    </row>
    <row r="108" spans="2:29" x14ac:dyDescent="0.25">
      <c r="B108">
        <v>36600</v>
      </c>
      <c r="C108">
        <v>8250</v>
      </c>
      <c r="D108" s="8">
        <v>69.832399999999993</v>
      </c>
      <c r="E108" s="29">
        <v>1005.226955305664</v>
      </c>
      <c r="F108" s="8">
        <v>1.0756174203283508</v>
      </c>
      <c r="G108">
        <v>4.1329936118269286</v>
      </c>
      <c r="H108" t="s">
        <v>136</v>
      </c>
      <c r="W108">
        <v>14600000</v>
      </c>
      <c r="X108">
        <v>15255</v>
      </c>
      <c r="Y108" s="8">
        <v>-19.889830000000003</v>
      </c>
      <c r="Z108" s="29">
        <v>633.12781933367899</v>
      </c>
      <c r="AA108" s="8">
        <v>8.2722780555326558</v>
      </c>
      <c r="AB108">
        <v>115.69524761176417</v>
      </c>
      <c r="AC108" t="s">
        <v>254</v>
      </c>
    </row>
    <row r="109" spans="2:29" x14ac:dyDescent="0.25">
      <c r="B109">
        <v>39000</v>
      </c>
      <c r="C109">
        <v>8250</v>
      </c>
      <c r="D109" s="8">
        <v>69.832799999999992</v>
      </c>
      <c r="E109" s="29">
        <v>1005.4657019374379</v>
      </c>
      <c r="F109" s="8">
        <v>1.0733217383436799</v>
      </c>
      <c r="G109">
        <v>4.4134291342182808</v>
      </c>
      <c r="H109" t="s">
        <v>137</v>
      </c>
      <c r="W109">
        <v>15100000</v>
      </c>
      <c r="X109">
        <v>15255</v>
      </c>
      <c r="Y109" s="8">
        <v>-19.890869999999996</v>
      </c>
      <c r="Z109" s="29">
        <v>633.94915373715185</v>
      </c>
      <c r="AA109" s="8">
        <v>8.2309429439388744</v>
      </c>
      <c r="AB109">
        <v>120.25832321531809</v>
      </c>
      <c r="AC109" t="s">
        <v>255</v>
      </c>
    </row>
    <row r="110" spans="2:29" x14ac:dyDescent="0.25">
      <c r="B110">
        <v>535000</v>
      </c>
      <c r="C110">
        <v>12350</v>
      </c>
      <c r="D110" s="8">
        <v>-13.944999999999995</v>
      </c>
      <c r="E110" s="29">
        <v>550.5986301751027</v>
      </c>
      <c r="F110" s="8">
        <v>12.300503183431585</v>
      </c>
      <c r="G110">
        <v>3.5326787091250953</v>
      </c>
      <c r="H110" t="s">
        <v>138</v>
      </c>
      <c r="W110">
        <v>14700000</v>
      </c>
      <c r="X110">
        <v>15255</v>
      </c>
      <c r="Y110" s="8">
        <v>-19.885669999999998</v>
      </c>
      <c r="Z110" s="29">
        <v>628.21788780208453</v>
      </c>
      <c r="AA110" s="8">
        <v>8.5235987199688203</v>
      </c>
      <c r="AB110">
        <v>113.05300934508382</v>
      </c>
      <c r="AC110" t="s">
        <v>256</v>
      </c>
    </row>
    <row r="111" spans="2:29" x14ac:dyDescent="0.25">
      <c r="W111">
        <v>16300000</v>
      </c>
      <c r="X111">
        <v>15255</v>
      </c>
      <c r="Y111" s="8">
        <v>-19.886659999999999</v>
      </c>
      <c r="Z111" s="29">
        <v>629.52417756182717</v>
      </c>
      <c r="AA111" s="8">
        <v>8.456049357335738</v>
      </c>
      <c r="AB111">
        <v>126.35949546842379</v>
      </c>
      <c r="AC111" t="s">
        <v>257</v>
      </c>
    </row>
    <row r="112" spans="2:29" x14ac:dyDescent="0.25">
      <c r="W112">
        <v>14500000</v>
      </c>
      <c r="X112">
        <v>15255</v>
      </c>
      <c r="Y112" s="8">
        <v>-19.887850000000004</v>
      </c>
      <c r="Z112" s="29">
        <v>631.0782524566032</v>
      </c>
      <c r="AA112" s="8">
        <v>8.3763249958375354</v>
      </c>
      <c r="AB112">
        <v>113.47554334703891</v>
      </c>
      <c r="AC112" t="s">
        <v>258</v>
      </c>
    </row>
    <row r="113" spans="23:29" x14ac:dyDescent="0.25">
      <c r="W113">
        <v>15400000</v>
      </c>
      <c r="X113">
        <v>15255</v>
      </c>
      <c r="Y113" s="8">
        <v>-19.889530000000001</v>
      </c>
      <c r="Z113" s="29">
        <v>632.88158710718437</v>
      </c>
      <c r="AA113" s="8">
        <v>8.2847083085134692</v>
      </c>
      <c r="AB113">
        <v>121.85161416777468</v>
      </c>
      <c r="AC113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74</vt:i4>
      </vt:variant>
    </vt:vector>
  </HeadingPairs>
  <TitlesOfParts>
    <vt:vector size="80" baseType="lpstr">
      <vt:lpstr>data</vt:lpstr>
      <vt:lpstr>All  Samples</vt:lpstr>
      <vt:lpstr>Be-Profile without Top sample</vt:lpstr>
      <vt:lpstr>Be-Profile without Top samp (2)</vt:lpstr>
      <vt:lpstr>Be-Profile with Top sample</vt:lpstr>
      <vt:lpstr>CosmoCalcVars</vt:lpstr>
      <vt:lpstr>AlBeLogOrLin</vt:lpstr>
      <vt:lpstr>B_o</vt:lpstr>
      <vt:lpstr>ConfiLevel</vt:lpstr>
      <vt:lpstr>detail</vt:lpstr>
      <vt:lpstr>equation</vt:lpstr>
      <vt:lpstr>exponent</vt:lpstr>
      <vt:lpstr>F_10Be0</vt:lpstr>
      <vt:lpstr>F_10Be1</vt:lpstr>
      <vt:lpstr>F_10Be2</vt:lpstr>
      <vt:lpstr>F_10Be3</vt:lpstr>
      <vt:lpstr>F_14C0</vt:lpstr>
      <vt:lpstr>F_14C1</vt:lpstr>
      <vt:lpstr>F_14C2</vt:lpstr>
      <vt:lpstr>F_14C3</vt:lpstr>
      <vt:lpstr>F_21Ne0</vt:lpstr>
      <vt:lpstr>F_21Ne1</vt:lpstr>
      <vt:lpstr>F_21Ne2</vt:lpstr>
      <vt:lpstr>F_21Ne3</vt:lpstr>
      <vt:lpstr>F_26Al0</vt:lpstr>
      <vt:lpstr>F_26Al1</vt:lpstr>
      <vt:lpstr>F_26Al2</vt:lpstr>
      <vt:lpstr>F_26Al3</vt:lpstr>
      <vt:lpstr>F_36Cl0</vt:lpstr>
      <vt:lpstr>F_36Cl1</vt:lpstr>
      <vt:lpstr>F_36Cl2</vt:lpstr>
      <vt:lpstr>F_36Cl3</vt:lpstr>
      <vt:lpstr>F_3He0</vt:lpstr>
      <vt:lpstr>F_3He1</vt:lpstr>
      <vt:lpstr>F_3He2</vt:lpstr>
      <vt:lpstr>F_3He3</vt:lpstr>
      <vt:lpstr>G_o</vt:lpstr>
      <vt:lpstr>L_0</vt:lpstr>
      <vt:lpstr>L_1</vt:lpstr>
      <vt:lpstr>L_10Be</vt:lpstr>
      <vt:lpstr>L_14C</vt:lpstr>
      <vt:lpstr>L_2</vt:lpstr>
      <vt:lpstr>L_21Ne</vt:lpstr>
      <vt:lpstr>L_26Al</vt:lpstr>
      <vt:lpstr>L_3</vt:lpstr>
      <vt:lpstr>L_36Cl</vt:lpstr>
      <vt:lpstr>L_3He</vt:lpstr>
      <vt:lpstr>MetropIter</vt:lpstr>
      <vt:lpstr>MM_0</vt:lpstr>
      <vt:lpstr>n_10BeCals</vt:lpstr>
      <vt:lpstr>n_14CCals</vt:lpstr>
      <vt:lpstr>n_21NeCals</vt:lpstr>
      <vt:lpstr>n_26AlCals</vt:lpstr>
      <vt:lpstr>n_36ClCals</vt:lpstr>
      <vt:lpstr>n_3HeCals</vt:lpstr>
      <vt:lpstr>NeBeLogOrLin</vt:lpstr>
      <vt:lpstr>NewtonOption</vt:lpstr>
      <vt:lpstr>P_10Be</vt:lpstr>
      <vt:lpstr>P_14C</vt:lpstr>
      <vt:lpstr>P_21Ne</vt:lpstr>
      <vt:lpstr>P_21Ne10Be</vt:lpstr>
      <vt:lpstr>P_26Al</vt:lpstr>
      <vt:lpstr>P_36Cl</vt:lpstr>
      <vt:lpstr>P_3He</vt:lpstr>
      <vt:lpstr>P_o</vt:lpstr>
      <vt:lpstr>PlotEllipse</vt:lpstr>
      <vt:lpstr>R_d</vt:lpstr>
      <vt:lpstr>Replace</vt:lpstr>
      <vt:lpstr>rho</vt:lpstr>
      <vt:lpstr>scaling</vt:lpstr>
      <vt:lpstr>sigma</vt:lpstr>
      <vt:lpstr>T_o</vt:lpstr>
      <vt:lpstr>tieNe2Be</vt:lpstr>
      <vt:lpstr>version</vt:lpstr>
      <vt:lpstr>xMax</vt:lpstr>
      <vt:lpstr>xMin</vt:lpstr>
      <vt:lpstr>yMax</vt:lpstr>
      <vt:lpstr>yMin</vt:lpstr>
      <vt:lpstr>Zero</vt:lpstr>
      <vt:lpstr>zeroerosion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Régis Braucher</dc:creator>
  <cp:lastModifiedBy>Régis Braucher</cp:lastModifiedBy>
  <dcterms:created xsi:type="dcterms:W3CDTF">2024-10-10T14:16:19Z</dcterms:created>
  <dcterms:modified xsi:type="dcterms:W3CDTF">2024-10-18T09:17:56Z</dcterms:modified>
</cp:coreProperties>
</file>